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000" yWindow="-40" windowWidth="25560" windowHeight="15360" tabRatio="500" activeTab="3"/>
  </bookViews>
  <sheets>
    <sheet name="Overall Scores" sheetId="1" r:id="rId1"/>
    <sheet name="High Low" sheetId="2" r:id="rId2"/>
    <sheet name="CES" sheetId="3" r:id="rId3"/>
    <sheet name="Immigrants" sheetId="4" r:id="rId4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1" i="3"/>
  <c r="E41"/>
  <c r="F41"/>
  <c r="G41"/>
  <c r="H41"/>
  <c r="I41"/>
  <c r="J41"/>
  <c r="K41"/>
  <c r="C41"/>
  <c r="C39"/>
  <c r="K39"/>
  <c r="J39"/>
  <c r="I39"/>
  <c r="H39"/>
  <c r="G39"/>
  <c r="F39"/>
  <c r="E39"/>
  <c r="D39"/>
  <c r="B35" i="2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K40" i="4"/>
  <c r="D40"/>
  <c r="E40"/>
  <c r="F40"/>
  <c r="G40"/>
  <c r="H40"/>
  <c r="I40"/>
  <c r="J40"/>
  <c r="C40"/>
  <c r="K38"/>
  <c r="J38"/>
  <c r="I38"/>
  <c r="H38"/>
  <c r="G38"/>
  <c r="F38"/>
  <c r="E38"/>
  <c r="D38"/>
  <c r="C38"/>
  <c r="B35"/>
  <c r="B14"/>
  <c r="B29"/>
  <c r="B31"/>
  <c r="B36"/>
  <c r="B19"/>
  <c r="B28"/>
  <c r="B27"/>
  <c r="B26"/>
  <c r="B7"/>
  <c r="B13"/>
  <c r="B34"/>
  <c r="B30"/>
  <c r="B6"/>
  <c r="B18"/>
  <c r="B33"/>
  <c r="B25"/>
  <c r="B5"/>
  <c r="B12"/>
  <c r="B24"/>
  <c r="B4"/>
  <c r="B11"/>
  <c r="B10"/>
  <c r="B23"/>
  <c r="B9"/>
  <c r="B22"/>
  <c r="B21"/>
  <c r="B17"/>
  <c r="B16"/>
  <c r="B32"/>
  <c r="B3"/>
  <c r="B15"/>
  <c r="B20"/>
  <c r="B8"/>
  <c r="C38" i="1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</calcChain>
</file>

<file path=xl/sharedStrings.xml><?xml version="1.0" encoding="utf-8"?>
<sst xmlns="http://schemas.openxmlformats.org/spreadsheetml/2006/main" count="182" uniqueCount="58">
  <si>
    <r>
      <t xml:space="preserve">A </t>
    </r>
    <r>
      <rPr>
        <i/>
        <sz val="10"/>
        <rFont val="Verdana"/>
      </rPr>
      <t>Green</t>
    </r>
    <r>
      <rPr>
        <sz val="10"/>
        <rFont val="Verdana"/>
      </rPr>
      <t xml:space="preserve"> Consumer Electronic Show</t>
    </r>
    <phoneticPr fontId="4" type="noConversion"/>
  </si>
  <si>
    <t>Raw Scores</t>
    <phoneticPr fontId="4" type="noConversion"/>
  </si>
  <si>
    <t>Overall Final Score</t>
    <phoneticPr fontId="4" type="noConversion"/>
  </si>
  <si>
    <t>Student #</t>
    <phoneticPr fontId="4" type="noConversion"/>
  </si>
  <si>
    <t>Parts 2 and 3</t>
    <phoneticPr fontId="4" type="noConversion"/>
  </si>
  <si>
    <t>Student</t>
    <phoneticPr fontId="4" type="noConversion"/>
  </si>
  <si>
    <r>
      <t xml:space="preserve">A </t>
    </r>
    <r>
      <rPr>
        <i/>
        <sz val="10"/>
        <rFont val="Verdana"/>
      </rPr>
      <t xml:space="preserve">Green </t>
    </r>
    <r>
      <rPr>
        <sz val="10"/>
        <rFont val="Verdana"/>
      </rPr>
      <t>Consumer Electronic Show</t>
    </r>
    <phoneticPr fontId="4" type="noConversion"/>
  </si>
  <si>
    <t>Student</t>
    <phoneticPr fontId="4" type="noConversion"/>
  </si>
  <si>
    <t>Overall Score</t>
    <phoneticPr fontId="4" type="noConversion"/>
  </si>
  <si>
    <t>Item 1</t>
    <phoneticPr fontId="4" type="noConversion"/>
  </si>
  <si>
    <t>Item 2</t>
    <phoneticPr fontId="4" type="noConversion"/>
  </si>
  <si>
    <t>Item 4</t>
  </si>
  <si>
    <t>Item 5</t>
  </si>
  <si>
    <t>Item 6</t>
  </si>
  <si>
    <t>Item 7</t>
  </si>
  <si>
    <t>Item 8</t>
  </si>
  <si>
    <t>Item 9</t>
  </si>
  <si>
    <t>An Illegal Immigrant Debate</t>
    <phoneticPr fontId="4" type="noConversion"/>
  </si>
  <si>
    <t>Item 2</t>
    <phoneticPr fontId="4" type="noConversion"/>
  </si>
  <si>
    <t>Item 3</t>
  </si>
  <si>
    <t>Overall</t>
    <phoneticPr fontId="4" type="noConversion"/>
  </si>
  <si>
    <t>Student</t>
    <phoneticPr fontId="4" type="noConversion"/>
  </si>
  <si>
    <t>Item Difficulty</t>
    <phoneticPr fontId="4" type="noConversion"/>
  </si>
  <si>
    <t>Item Discrimination</t>
    <phoneticPr fontId="4" type="noConversion"/>
  </si>
  <si>
    <t>B</t>
    <phoneticPr fontId="4" type="noConversion"/>
  </si>
  <si>
    <t>T/F</t>
    <phoneticPr fontId="4" type="noConversion"/>
  </si>
  <si>
    <t>T/F</t>
    <phoneticPr fontId="4" type="noConversion"/>
  </si>
  <si>
    <t>B</t>
    <phoneticPr fontId="4" type="noConversion"/>
  </si>
  <si>
    <t>B</t>
    <phoneticPr fontId="4" type="noConversion"/>
  </si>
  <si>
    <t>A</t>
    <phoneticPr fontId="4" type="noConversion"/>
  </si>
  <si>
    <t>A</t>
    <phoneticPr fontId="4" type="noConversion"/>
  </si>
  <si>
    <t>D</t>
    <phoneticPr fontId="4" type="noConversion"/>
  </si>
  <si>
    <t>C</t>
    <phoneticPr fontId="4" type="noConversion"/>
  </si>
  <si>
    <t>Item 3</t>
    <phoneticPr fontId="4" type="noConversion"/>
  </si>
  <si>
    <t>Item 1</t>
    <phoneticPr fontId="4" type="noConversion"/>
  </si>
  <si>
    <t>B</t>
    <phoneticPr fontId="4" type="noConversion"/>
  </si>
  <si>
    <t>D</t>
    <phoneticPr fontId="4" type="noConversion"/>
  </si>
  <si>
    <t>C</t>
    <phoneticPr fontId="4" type="noConversion"/>
  </si>
  <si>
    <t>Item Difficulty</t>
    <phoneticPr fontId="4" type="noConversion"/>
  </si>
  <si>
    <t>Item Discrimination</t>
    <phoneticPr fontId="4" type="noConversion"/>
  </si>
  <si>
    <t>Item 2</t>
    <phoneticPr fontId="4" type="noConversion"/>
  </si>
  <si>
    <t>Item 4</t>
    <phoneticPr fontId="4" type="noConversion"/>
  </si>
  <si>
    <t>Item 6</t>
    <phoneticPr fontId="4" type="noConversion"/>
  </si>
  <si>
    <t>Item 7</t>
    <phoneticPr fontId="4" type="noConversion"/>
  </si>
  <si>
    <t>A*</t>
    <phoneticPr fontId="4" type="noConversion"/>
  </si>
  <si>
    <t>B*</t>
    <phoneticPr fontId="4" type="noConversion"/>
  </si>
  <si>
    <t xml:space="preserve">A </t>
    <phoneticPr fontId="4" type="noConversion"/>
  </si>
  <si>
    <t>D*</t>
    <phoneticPr fontId="4" type="noConversion"/>
  </si>
  <si>
    <t>C*</t>
    <phoneticPr fontId="4" type="noConversion"/>
  </si>
  <si>
    <t>Item 3</t>
    <phoneticPr fontId="4" type="noConversion"/>
  </si>
  <si>
    <t>Item 4</t>
    <phoneticPr fontId="4" type="noConversion"/>
  </si>
  <si>
    <t>Item 5</t>
    <phoneticPr fontId="4" type="noConversion"/>
  </si>
  <si>
    <t>Item 6</t>
    <phoneticPr fontId="4" type="noConversion"/>
  </si>
  <si>
    <t>Item 7</t>
    <phoneticPr fontId="4" type="noConversion"/>
  </si>
  <si>
    <t>Item 8</t>
    <phoneticPr fontId="4" type="noConversion"/>
  </si>
  <si>
    <t>B*</t>
    <phoneticPr fontId="4" type="noConversion"/>
  </si>
  <si>
    <t>D*</t>
    <phoneticPr fontId="4" type="noConversion"/>
  </si>
  <si>
    <t>C*</t>
    <phoneticPr fontId="4" type="noConversion"/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</si>
</sst>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%"/>
    <numFmt numFmtId="166" formatCode="0.00"/>
    <numFmt numFmtId="168" formatCode="0.0"/>
    <numFmt numFmtId="169" formatCode="0.00"/>
    <numFmt numFmtId="170" formatCode="0.00"/>
  </numFmts>
  <fonts count="8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sz val="8"/>
      <name val="Verdana"/>
    </font>
    <font>
      <sz val="10"/>
      <color indexed="12"/>
      <name val="Verdana"/>
    </font>
    <font>
      <sz val="10"/>
      <color indexed="16"/>
      <name val="Verdana"/>
    </font>
    <font>
      <b/>
      <sz val="10"/>
      <color indexed="10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0" fillId="0" borderId="0" xfId="0" applyFill="1"/>
    <xf numFmtId="9" fontId="0" fillId="0" borderId="0" xfId="0" applyNumberFormat="1"/>
    <xf numFmtId="0" fontId="3" fillId="0" borderId="0" xfId="0" applyFont="1"/>
    <xf numFmtId="0" fontId="0" fillId="4" borderId="0" xfId="0" applyFill="1"/>
    <xf numFmtId="0" fontId="1" fillId="4" borderId="0" xfId="0" applyFont="1" applyFill="1"/>
    <xf numFmtId="0" fontId="1" fillId="0" borderId="0" xfId="0" applyFont="1" applyFill="1"/>
    <xf numFmtId="0" fontId="7" fillId="4" borderId="0" xfId="0" applyFont="1" applyFill="1"/>
    <xf numFmtId="0" fontId="3" fillId="2" borderId="0" xfId="0" applyFont="1" applyFill="1"/>
    <xf numFmtId="0" fontId="0" fillId="5" borderId="0" xfId="0" applyFill="1"/>
    <xf numFmtId="0" fontId="5" fillId="5" borderId="0" xfId="0" applyFont="1" applyFill="1"/>
    <xf numFmtId="0" fontId="6" fillId="5" borderId="0" xfId="0" applyFont="1" applyFill="1"/>
    <xf numFmtId="169" fontId="1" fillId="0" borderId="0" xfId="0" applyNumberFormat="1" applyFont="1"/>
    <xf numFmtId="169" fontId="1" fillId="0" borderId="0" xfId="0" applyNumberFormat="1" applyFont="1" applyFill="1"/>
    <xf numFmtId="166" fontId="1" fillId="0" borderId="0" xfId="0" applyNumberFormat="1" applyFont="1" applyFill="1"/>
    <xf numFmtId="170" fontId="1" fillId="0" borderId="0" xfId="0" applyNumberFormat="1" applyFont="1" applyFill="1"/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38"/>
  <sheetViews>
    <sheetView view="pageLayout" topLeftCell="A7" zoomScale="200" workbookViewId="0">
      <selection activeCell="C5" sqref="C5:C38"/>
    </sheetView>
  </sheetViews>
  <sheetFormatPr baseColWidth="10" defaultRowHeight="13"/>
  <sheetData>
    <row r="1" spans="1:4">
      <c r="A1" t="s">
        <v>0</v>
      </c>
    </row>
    <row r="3" spans="1:4">
      <c r="A3" t="s">
        <v>1</v>
      </c>
    </row>
    <row r="4" spans="1:4">
      <c r="A4" t="s">
        <v>3</v>
      </c>
      <c r="B4" t="s">
        <v>2</v>
      </c>
      <c r="C4" t="s">
        <v>4</v>
      </c>
    </row>
    <row r="5" spans="1:4">
      <c r="A5" s="1">
        <v>1</v>
      </c>
      <c r="B5" s="1">
        <f>29.5/33.5</f>
        <v>0.88059701492537312</v>
      </c>
      <c r="C5" s="1">
        <f>19.5/22.5</f>
        <v>0.8666666666666667</v>
      </c>
      <c r="D5" s="1">
        <v>1</v>
      </c>
    </row>
    <row r="6" spans="1:4">
      <c r="A6" s="1">
        <v>2</v>
      </c>
      <c r="B6" s="1">
        <f>23.5/33.5</f>
        <v>0.70149253731343286</v>
      </c>
      <c r="C6" s="1">
        <f>17.5/22.5</f>
        <v>0.77777777777777779</v>
      </c>
      <c r="D6" s="1">
        <v>2</v>
      </c>
    </row>
    <row r="7" spans="1:4">
      <c r="A7" s="1">
        <v>3</v>
      </c>
      <c r="B7" s="1">
        <f>25.5/33.5</f>
        <v>0.76119402985074625</v>
      </c>
      <c r="C7" s="1">
        <f>18.5/22.5</f>
        <v>0.82222222222222219</v>
      </c>
      <c r="D7" s="1">
        <v>3</v>
      </c>
    </row>
    <row r="8" spans="1:4">
      <c r="A8" s="1">
        <v>4</v>
      </c>
      <c r="B8" s="1">
        <f>26.5/33.5</f>
        <v>0.79104477611940294</v>
      </c>
      <c r="C8" s="1">
        <f>20.5/22.5</f>
        <v>0.91111111111111109</v>
      </c>
      <c r="D8" s="1">
        <v>4</v>
      </c>
    </row>
    <row r="9" spans="1:4">
      <c r="A9" s="1">
        <v>5</v>
      </c>
      <c r="B9" s="1">
        <f>19.5/33.5</f>
        <v>0.58208955223880599</v>
      </c>
      <c r="C9" s="1">
        <f>14.5/22.5</f>
        <v>0.64444444444444449</v>
      </c>
      <c r="D9" s="1">
        <v>5</v>
      </c>
    </row>
    <row r="10" spans="1:4">
      <c r="A10" s="1">
        <v>6</v>
      </c>
      <c r="B10" s="1">
        <f>26.5/33.5</f>
        <v>0.79104477611940294</v>
      </c>
      <c r="C10" s="1">
        <f>18.5/22.5</f>
        <v>0.82222222222222219</v>
      </c>
      <c r="D10" s="1">
        <v>6</v>
      </c>
    </row>
    <row r="11" spans="1:4">
      <c r="A11" s="1">
        <v>7</v>
      </c>
      <c r="B11" s="1">
        <f>27.5/33.5</f>
        <v>0.82089552238805974</v>
      </c>
      <c r="C11" s="1">
        <f>18.5/22.5</f>
        <v>0.82222222222222219</v>
      </c>
      <c r="D11" s="1">
        <v>7</v>
      </c>
    </row>
    <row r="12" spans="1:4">
      <c r="A12" s="1">
        <v>8</v>
      </c>
      <c r="B12" s="1">
        <f>10.5/33.5</f>
        <v>0.31343283582089554</v>
      </c>
      <c r="C12" s="1">
        <f>17.5/22.5</f>
        <v>0.77777777777777779</v>
      </c>
      <c r="D12" s="1">
        <v>8</v>
      </c>
    </row>
    <row r="13" spans="1:4">
      <c r="A13" s="1">
        <v>9</v>
      </c>
      <c r="B13" s="1">
        <f>25.5/33.5</f>
        <v>0.76119402985074625</v>
      </c>
      <c r="C13" s="1">
        <f>17.5/22.5</f>
        <v>0.77777777777777779</v>
      </c>
      <c r="D13" s="1">
        <v>9</v>
      </c>
    </row>
    <row r="14" spans="1:4">
      <c r="A14" s="1">
        <v>10</v>
      </c>
      <c r="B14" s="1">
        <f>26.5/33.5</f>
        <v>0.79104477611940294</v>
      </c>
      <c r="C14" s="1">
        <f>19.5/22.5</f>
        <v>0.8666666666666667</v>
      </c>
      <c r="D14" s="1">
        <v>10</v>
      </c>
    </row>
    <row r="15" spans="1:4">
      <c r="A15" s="2">
        <v>11</v>
      </c>
      <c r="B15" s="2">
        <f>24.5/33.5</f>
        <v>0.73134328358208955</v>
      </c>
      <c r="C15" s="2">
        <f>17.5/22.5</f>
        <v>0.77777777777777779</v>
      </c>
      <c r="D15" s="2">
        <v>11</v>
      </c>
    </row>
    <row r="16" spans="1:4">
      <c r="A16" s="2">
        <v>12</v>
      </c>
      <c r="B16" s="2">
        <f>24.5/33.5</f>
        <v>0.73134328358208955</v>
      </c>
      <c r="C16" s="2">
        <f>19.5/22.5</f>
        <v>0.8666666666666667</v>
      </c>
      <c r="D16" s="2">
        <v>12</v>
      </c>
    </row>
    <row r="17" spans="1:4">
      <c r="A17" s="2">
        <v>13</v>
      </c>
      <c r="B17" s="2">
        <f>30.5/33.5</f>
        <v>0.91044776119402981</v>
      </c>
      <c r="C17" s="2">
        <f>19.5/22.5</f>
        <v>0.8666666666666667</v>
      </c>
      <c r="D17" s="2">
        <v>13</v>
      </c>
    </row>
    <row r="18" spans="1:4">
      <c r="A18" s="2">
        <v>14</v>
      </c>
      <c r="B18" s="2">
        <f>29.5/33.5</f>
        <v>0.88059701492537312</v>
      </c>
      <c r="C18" s="2">
        <f>20.5/22.5</f>
        <v>0.91111111111111109</v>
      </c>
      <c r="D18" s="2">
        <v>14</v>
      </c>
    </row>
    <row r="19" spans="1:4">
      <c r="A19" s="2">
        <v>15</v>
      </c>
      <c r="B19" s="2">
        <f>24.5/33.5</f>
        <v>0.73134328358208955</v>
      </c>
      <c r="C19" s="2">
        <f>17.5/22.5</f>
        <v>0.77777777777777779</v>
      </c>
      <c r="D19" s="2">
        <v>15</v>
      </c>
    </row>
    <row r="20" spans="1:4">
      <c r="A20" s="2">
        <v>16</v>
      </c>
      <c r="B20" s="2">
        <f>29.5/33.5</f>
        <v>0.88059701492537312</v>
      </c>
      <c r="C20" s="2">
        <f>19.5/22.5</f>
        <v>0.8666666666666667</v>
      </c>
      <c r="D20" s="2">
        <v>16</v>
      </c>
    </row>
    <row r="21" spans="1:4">
      <c r="A21" s="2">
        <v>17</v>
      </c>
      <c r="B21" s="2">
        <f>26/33.5</f>
        <v>0.77611940298507465</v>
      </c>
      <c r="C21" s="2">
        <f>20.5/22.5</f>
        <v>0.91111111111111109</v>
      </c>
      <c r="D21" s="2">
        <v>17</v>
      </c>
    </row>
    <row r="22" spans="1:4">
      <c r="A22" s="2">
        <v>18</v>
      </c>
      <c r="B22" s="2">
        <f>24/33.5</f>
        <v>0.71641791044776115</v>
      </c>
      <c r="C22" s="2">
        <f>17.5/22.5</f>
        <v>0.77777777777777779</v>
      </c>
      <c r="D22" s="2">
        <v>18</v>
      </c>
    </row>
    <row r="23" spans="1:4">
      <c r="A23" s="2">
        <v>19</v>
      </c>
      <c r="B23" s="2">
        <f>22.5/33.5</f>
        <v>0.67164179104477617</v>
      </c>
      <c r="C23" s="2">
        <f>13.5/22.5</f>
        <v>0.6</v>
      </c>
      <c r="D23" s="2">
        <v>19</v>
      </c>
    </row>
    <row r="24" spans="1:4">
      <c r="A24" s="2">
        <v>20</v>
      </c>
      <c r="B24" s="2">
        <f>22/33.5</f>
        <v>0.65671641791044777</v>
      </c>
      <c r="C24" s="2">
        <f>18.5/22.5</f>
        <v>0.82222222222222219</v>
      </c>
      <c r="D24" s="2">
        <v>20</v>
      </c>
    </row>
    <row r="25" spans="1:4">
      <c r="A25" s="2">
        <v>21</v>
      </c>
      <c r="B25" s="2">
        <f>30.5/33.5</f>
        <v>0.91044776119402981</v>
      </c>
      <c r="C25" s="2">
        <f>20.5/22.5</f>
        <v>0.91111111111111109</v>
      </c>
      <c r="D25" s="2">
        <v>21</v>
      </c>
    </row>
    <row r="26" spans="1:4">
      <c r="A26" s="2">
        <v>22</v>
      </c>
      <c r="B26" s="2">
        <f>23.5/33.5</f>
        <v>0.70149253731343286</v>
      </c>
      <c r="C26" s="2">
        <f>16.5/22.5</f>
        <v>0.73333333333333328</v>
      </c>
      <c r="D26" s="2">
        <v>22</v>
      </c>
    </row>
    <row r="27" spans="1:4">
      <c r="A27">
        <v>23</v>
      </c>
      <c r="B27">
        <f>20/33.5</f>
        <v>0.59701492537313428</v>
      </c>
      <c r="C27">
        <f>13.5/22.5</f>
        <v>0.6</v>
      </c>
      <c r="D27">
        <v>23</v>
      </c>
    </row>
    <row r="28" spans="1:4">
      <c r="A28">
        <v>24</v>
      </c>
      <c r="B28">
        <f>26/33.5</f>
        <v>0.77611940298507465</v>
      </c>
      <c r="C28">
        <f>19.5/22.5</f>
        <v>0.8666666666666667</v>
      </c>
      <c r="D28">
        <v>24</v>
      </c>
    </row>
    <row r="29" spans="1:4">
      <c r="A29">
        <v>25</v>
      </c>
      <c r="B29">
        <f>26.5/33.5</f>
        <v>0.79104477611940294</v>
      </c>
      <c r="C29">
        <f>20.5/22.5</f>
        <v>0.91111111111111109</v>
      </c>
      <c r="D29">
        <v>25</v>
      </c>
    </row>
    <row r="30" spans="1:4">
      <c r="A30">
        <v>26</v>
      </c>
      <c r="B30">
        <f>24.5/33.5</f>
        <v>0.73134328358208955</v>
      </c>
      <c r="C30">
        <f>17.5/22.5</f>
        <v>0.77777777777777779</v>
      </c>
      <c r="D30">
        <v>26</v>
      </c>
    </row>
    <row r="31" spans="1:4">
      <c r="A31">
        <v>27</v>
      </c>
      <c r="B31">
        <f>26/33.5</f>
        <v>0.77611940298507465</v>
      </c>
      <c r="C31">
        <f>17.5/22.5</f>
        <v>0.77777777777777779</v>
      </c>
      <c r="D31">
        <v>27</v>
      </c>
    </row>
    <row r="32" spans="1:4">
      <c r="A32">
        <v>28</v>
      </c>
      <c r="B32">
        <f>22.5/33.5</f>
        <v>0.67164179104477617</v>
      </c>
      <c r="C32">
        <f>17.5/22.5</f>
        <v>0.77777777777777779</v>
      </c>
      <c r="D32">
        <v>28</v>
      </c>
    </row>
    <row r="33" spans="1:4">
      <c r="A33">
        <v>29</v>
      </c>
      <c r="B33">
        <f>25.5/33.5</f>
        <v>0.76119402985074625</v>
      </c>
      <c r="C33">
        <f>18.5/22.5</f>
        <v>0.82222222222222219</v>
      </c>
      <c r="D33">
        <v>29</v>
      </c>
    </row>
    <row r="34" spans="1:4">
      <c r="A34">
        <v>30</v>
      </c>
      <c r="B34">
        <f>15.5/33.5</f>
        <v>0.46268656716417911</v>
      </c>
      <c r="C34">
        <f>11.5/22.5</f>
        <v>0.51111111111111107</v>
      </c>
      <c r="D34">
        <v>30</v>
      </c>
    </row>
    <row r="35" spans="1:4">
      <c r="A35">
        <v>31</v>
      </c>
      <c r="B35">
        <f>21.5/33.5</f>
        <v>0.64179104477611937</v>
      </c>
      <c r="C35">
        <f>15.5/22.5</f>
        <v>0.68888888888888888</v>
      </c>
      <c r="D35">
        <v>31</v>
      </c>
    </row>
    <row r="36" spans="1:4">
      <c r="A36">
        <v>32</v>
      </c>
      <c r="B36">
        <f>25/33.5</f>
        <v>0.74626865671641796</v>
      </c>
      <c r="C36">
        <f>17.5/22.5</f>
        <v>0.77777777777777779</v>
      </c>
      <c r="D36">
        <v>32</v>
      </c>
    </row>
    <row r="37" spans="1:4">
      <c r="A37">
        <v>33</v>
      </c>
      <c r="B37">
        <f>24.5/33.5</f>
        <v>0.73134328358208955</v>
      </c>
      <c r="C37">
        <f>19.5/22.5</f>
        <v>0.8666666666666667</v>
      </c>
      <c r="D37">
        <v>33</v>
      </c>
    </row>
    <row r="38" spans="1:4">
      <c r="A38">
        <v>34</v>
      </c>
      <c r="B38">
        <f>14.5/33.5</f>
        <v>0.43283582089552236</v>
      </c>
      <c r="C38">
        <f>13.5/22.5</f>
        <v>0.6</v>
      </c>
      <c r="D38">
        <v>34</v>
      </c>
    </row>
  </sheetData>
  <sheetCalcPr fullCalcOnLoad="1"/>
  <phoneticPr fontId="4" type="noConversion"/>
  <pageMargins left="0.75" right="0.75" top="1" bottom="1" header="0.5" footer="0.5"/>
  <pageSetup paperSize="0" orientation="portrait" horizontalDpi="4294967292" verticalDpi="4294967292"/>
  <headerFooter>
    <oddHeader>&amp;CLevel 3 Descriptive Statistics_x000D__x000D_`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35"/>
  <sheetViews>
    <sheetView view="pageLayout" topLeftCell="A7" zoomScale="200" workbookViewId="0">
      <selection activeCell="E12" sqref="E12"/>
    </sheetView>
  </sheetViews>
  <sheetFormatPr baseColWidth="10" defaultRowHeight="13"/>
  <sheetData>
    <row r="1" spans="1:5">
      <c r="B1" t="s">
        <v>4</v>
      </c>
      <c r="C1" t="s">
        <v>5</v>
      </c>
    </row>
    <row r="2" spans="1:5">
      <c r="A2">
        <v>1</v>
      </c>
      <c r="B2" s="1">
        <f>20.5/22.5</f>
        <v>0.91111111111111109</v>
      </c>
      <c r="C2" s="1">
        <v>4</v>
      </c>
      <c r="D2" s="7">
        <v>0.91</v>
      </c>
      <c r="E2">
        <v>5</v>
      </c>
    </row>
    <row r="3" spans="1:5">
      <c r="A3">
        <v>2</v>
      </c>
      <c r="B3" s="2">
        <f>20.5/22.5</f>
        <v>0.91111111111111109</v>
      </c>
      <c r="C3" s="2">
        <v>14</v>
      </c>
      <c r="D3" s="7">
        <v>0.97</v>
      </c>
      <c r="E3">
        <v>7</v>
      </c>
    </row>
    <row r="4" spans="1:5">
      <c r="A4">
        <v>3</v>
      </c>
      <c r="B4" s="2">
        <f>20.5/22.5</f>
        <v>0.91111111111111109</v>
      </c>
      <c r="C4" s="2">
        <v>17</v>
      </c>
      <c r="D4" s="7">
        <v>0.82</v>
      </c>
      <c r="E4">
        <v>5</v>
      </c>
    </row>
    <row r="5" spans="1:5">
      <c r="A5">
        <v>4</v>
      </c>
      <c r="B5" s="2">
        <f>20.5/22.5</f>
        <v>0.91111111111111109</v>
      </c>
      <c r="C5" s="2">
        <v>21</v>
      </c>
      <c r="D5" s="7">
        <v>0.78</v>
      </c>
      <c r="E5">
        <v>10</v>
      </c>
    </row>
    <row r="6" spans="1:5">
      <c r="A6">
        <v>5</v>
      </c>
      <c r="B6">
        <f>20.5/22.5</f>
        <v>0.91111111111111109</v>
      </c>
      <c r="C6">
        <v>25</v>
      </c>
      <c r="D6" s="7">
        <v>0.73</v>
      </c>
      <c r="E6">
        <v>1</v>
      </c>
    </row>
    <row r="7" spans="1:5">
      <c r="A7">
        <v>6</v>
      </c>
      <c r="B7" s="1">
        <f t="shared" ref="B7:B13" si="0">19.5/22.5</f>
        <v>0.8666666666666667</v>
      </c>
      <c r="C7" s="1">
        <v>1</v>
      </c>
      <c r="D7" s="7">
        <v>0.69</v>
      </c>
      <c r="E7">
        <v>1</v>
      </c>
    </row>
    <row r="8" spans="1:5">
      <c r="A8">
        <v>7</v>
      </c>
      <c r="B8" s="1">
        <f t="shared" si="0"/>
        <v>0.8666666666666667</v>
      </c>
      <c r="C8" s="1">
        <v>10</v>
      </c>
      <c r="D8" s="7">
        <v>0.64</v>
      </c>
      <c r="E8">
        <v>1</v>
      </c>
    </row>
    <row r="9" spans="1:5">
      <c r="A9">
        <v>8</v>
      </c>
      <c r="B9" s="2">
        <f t="shared" si="0"/>
        <v>0.8666666666666667</v>
      </c>
      <c r="C9" s="2">
        <v>12</v>
      </c>
      <c r="D9" s="7">
        <v>0.6</v>
      </c>
      <c r="E9">
        <v>3</v>
      </c>
    </row>
    <row r="10" spans="1:5">
      <c r="A10">
        <v>9</v>
      </c>
      <c r="B10" s="2">
        <f t="shared" si="0"/>
        <v>0.8666666666666667</v>
      </c>
      <c r="C10" s="2">
        <v>13</v>
      </c>
      <c r="D10" s="7">
        <v>0.51</v>
      </c>
      <c r="E10">
        <v>1</v>
      </c>
    </row>
    <row r="11" spans="1:5">
      <c r="A11">
        <v>10</v>
      </c>
      <c r="B11" s="2">
        <f t="shared" si="0"/>
        <v>0.8666666666666667</v>
      </c>
      <c r="C11" s="2">
        <v>16</v>
      </c>
    </row>
    <row r="12" spans="1:5">
      <c r="A12">
        <v>11</v>
      </c>
      <c r="B12">
        <f t="shared" si="0"/>
        <v>0.8666666666666667</v>
      </c>
      <c r="C12">
        <v>24</v>
      </c>
    </row>
    <row r="13" spans="1:5">
      <c r="A13">
        <v>12</v>
      </c>
      <c r="B13">
        <f t="shared" si="0"/>
        <v>0.8666666666666667</v>
      </c>
      <c r="C13">
        <v>33</v>
      </c>
    </row>
    <row r="14" spans="1:5">
      <c r="A14">
        <v>13</v>
      </c>
      <c r="B14" s="1">
        <f>18.5/22.5</f>
        <v>0.82222222222222219</v>
      </c>
      <c r="C14" s="1">
        <v>3</v>
      </c>
    </row>
    <row r="15" spans="1:5">
      <c r="A15">
        <v>14</v>
      </c>
      <c r="B15" s="1">
        <f>18.5/22.5</f>
        <v>0.82222222222222219</v>
      </c>
      <c r="C15" s="1">
        <v>6</v>
      </c>
    </row>
    <row r="16" spans="1:5">
      <c r="A16">
        <v>15</v>
      </c>
      <c r="B16" s="1">
        <f>18.5/22.5</f>
        <v>0.82222222222222219</v>
      </c>
      <c r="C16" s="1">
        <v>7</v>
      </c>
    </row>
    <row r="17" spans="1:3">
      <c r="A17">
        <v>16</v>
      </c>
      <c r="B17" s="2">
        <f>18.5/22.5</f>
        <v>0.82222222222222219</v>
      </c>
      <c r="C17" s="2">
        <v>20</v>
      </c>
    </row>
    <row r="18" spans="1:3">
      <c r="A18">
        <v>17</v>
      </c>
      <c r="B18">
        <f>18.5/22.5</f>
        <v>0.82222222222222219</v>
      </c>
      <c r="C18">
        <v>29</v>
      </c>
    </row>
    <row r="19" spans="1:3">
      <c r="A19">
        <v>18</v>
      </c>
      <c r="B19" s="1">
        <f t="shared" ref="B19:B28" si="1">17.5/22.5</f>
        <v>0.77777777777777779</v>
      </c>
      <c r="C19" s="1">
        <v>2</v>
      </c>
    </row>
    <row r="20" spans="1:3">
      <c r="A20">
        <v>19</v>
      </c>
      <c r="B20" s="1">
        <f t="shared" si="1"/>
        <v>0.77777777777777779</v>
      </c>
      <c r="C20" s="1">
        <v>8</v>
      </c>
    </row>
    <row r="21" spans="1:3">
      <c r="A21">
        <v>20</v>
      </c>
      <c r="B21" s="1">
        <f t="shared" si="1"/>
        <v>0.77777777777777779</v>
      </c>
      <c r="C21" s="1">
        <v>9</v>
      </c>
    </row>
    <row r="22" spans="1:3">
      <c r="A22">
        <v>21</v>
      </c>
      <c r="B22" s="2">
        <f t="shared" si="1"/>
        <v>0.77777777777777779</v>
      </c>
      <c r="C22" s="2">
        <v>11</v>
      </c>
    </row>
    <row r="23" spans="1:3">
      <c r="A23">
        <v>22</v>
      </c>
      <c r="B23" s="2">
        <f t="shared" si="1"/>
        <v>0.77777777777777779</v>
      </c>
      <c r="C23" s="2">
        <v>15</v>
      </c>
    </row>
    <row r="24" spans="1:3">
      <c r="A24">
        <v>23</v>
      </c>
      <c r="B24" s="2">
        <f t="shared" si="1"/>
        <v>0.77777777777777779</v>
      </c>
      <c r="C24" s="2">
        <v>18</v>
      </c>
    </row>
    <row r="25" spans="1:3">
      <c r="A25">
        <v>24</v>
      </c>
      <c r="B25">
        <f t="shared" si="1"/>
        <v>0.77777777777777779</v>
      </c>
      <c r="C25">
        <v>26</v>
      </c>
    </row>
    <row r="26" spans="1:3">
      <c r="A26">
        <v>25</v>
      </c>
      <c r="B26">
        <f t="shared" si="1"/>
        <v>0.77777777777777779</v>
      </c>
      <c r="C26">
        <v>27</v>
      </c>
    </row>
    <row r="27" spans="1:3">
      <c r="A27">
        <v>26</v>
      </c>
      <c r="B27">
        <f t="shared" si="1"/>
        <v>0.77777777777777779</v>
      </c>
      <c r="C27">
        <v>28</v>
      </c>
    </row>
    <row r="28" spans="1:3">
      <c r="A28">
        <v>27</v>
      </c>
      <c r="B28">
        <f t="shared" si="1"/>
        <v>0.77777777777777779</v>
      </c>
      <c r="C28">
        <v>32</v>
      </c>
    </row>
    <row r="29" spans="1:3">
      <c r="A29">
        <v>28</v>
      </c>
      <c r="B29" s="2">
        <f>16.5/22.5</f>
        <v>0.73333333333333328</v>
      </c>
      <c r="C29" s="2">
        <v>22</v>
      </c>
    </row>
    <row r="30" spans="1:3">
      <c r="A30">
        <v>29</v>
      </c>
      <c r="B30">
        <f>15.5/22.5</f>
        <v>0.68888888888888888</v>
      </c>
      <c r="C30">
        <v>31</v>
      </c>
    </row>
    <row r="31" spans="1:3">
      <c r="A31">
        <v>30</v>
      </c>
      <c r="B31" s="1">
        <f>14.5/22.5</f>
        <v>0.64444444444444449</v>
      </c>
      <c r="C31" s="1">
        <v>5</v>
      </c>
    </row>
    <row r="32" spans="1:3">
      <c r="A32">
        <v>31</v>
      </c>
      <c r="B32" s="2">
        <f>13.5/22.5</f>
        <v>0.6</v>
      </c>
      <c r="C32" s="2">
        <v>19</v>
      </c>
    </row>
    <row r="33" spans="1:3">
      <c r="A33">
        <v>32</v>
      </c>
      <c r="B33">
        <f>13.5/22.5</f>
        <v>0.6</v>
      </c>
      <c r="C33">
        <v>23</v>
      </c>
    </row>
    <row r="34" spans="1:3">
      <c r="A34">
        <v>33</v>
      </c>
      <c r="B34">
        <f>13.5/22.5</f>
        <v>0.6</v>
      </c>
      <c r="C34">
        <v>34</v>
      </c>
    </row>
    <row r="35" spans="1:3">
      <c r="A35">
        <v>34</v>
      </c>
      <c r="B35">
        <f>11.5/22.5</f>
        <v>0.51111111111111107</v>
      </c>
      <c r="C35">
        <v>30</v>
      </c>
    </row>
  </sheetData>
  <sheetCalcPr fullCalcOnLoad="1"/>
  <sortState ref="A2:B35">
    <sortCondition descending="1" ref="A3:A35"/>
  </sortState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71"/>
  <sheetViews>
    <sheetView zoomScaleNormal="150" zoomScalePageLayoutView="150" workbookViewId="0">
      <pane ySplit="3" topLeftCell="A21" activePane="bottomLeft" state="frozen"/>
      <selection pane="bottomLeft" activeCell="B51" sqref="B51:E52"/>
    </sheetView>
  </sheetViews>
  <sheetFormatPr baseColWidth="10" defaultRowHeight="13"/>
  <cols>
    <col min="5" max="5" width="10.7109375" style="9"/>
    <col min="7" max="7" width="10.7109375" style="9"/>
    <col min="10" max="11" width="10.7109375" style="9"/>
  </cols>
  <sheetData>
    <row r="1" spans="1:11">
      <c r="A1" t="s">
        <v>6</v>
      </c>
    </row>
    <row r="2" spans="1:11">
      <c r="G2" s="9" t="s">
        <v>25</v>
      </c>
      <c r="J2" s="9" t="s">
        <v>26</v>
      </c>
    </row>
    <row r="3" spans="1:11">
      <c r="A3" t="s">
        <v>7</v>
      </c>
      <c r="B3" t="s">
        <v>8</v>
      </c>
      <c r="C3" t="s">
        <v>9</v>
      </c>
      <c r="D3" t="s">
        <v>10</v>
      </c>
      <c r="E3" s="12" t="s">
        <v>33</v>
      </c>
      <c r="F3" t="s">
        <v>11</v>
      </c>
      <c r="G3" s="10" t="s">
        <v>12</v>
      </c>
      <c r="H3" t="s">
        <v>13</v>
      </c>
      <c r="I3" t="s">
        <v>14</v>
      </c>
      <c r="J3" s="10" t="s">
        <v>15</v>
      </c>
      <c r="K3" s="10" t="s">
        <v>16</v>
      </c>
    </row>
    <row r="4" spans="1:11" s="3" customFormat="1">
      <c r="A4" s="3">
        <v>4</v>
      </c>
      <c r="B4" s="4">
        <v>0.91111111111111098</v>
      </c>
      <c r="C4" s="3">
        <v>1</v>
      </c>
      <c r="D4" s="3">
        <v>1</v>
      </c>
      <c r="E4" s="3">
        <v>1</v>
      </c>
      <c r="F4" s="3">
        <v>1</v>
      </c>
      <c r="G4" s="3">
        <v>0</v>
      </c>
      <c r="H4" s="3">
        <v>1</v>
      </c>
      <c r="I4" s="3">
        <v>1</v>
      </c>
      <c r="J4" s="3">
        <v>1</v>
      </c>
      <c r="K4" s="3">
        <v>1</v>
      </c>
    </row>
    <row r="5" spans="1:11" s="3" customFormat="1">
      <c r="A5" s="3">
        <v>14</v>
      </c>
      <c r="B5" s="5">
        <v>0.91111111111111098</v>
      </c>
      <c r="C5" s="3">
        <v>1</v>
      </c>
      <c r="D5" s="3">
        <v>1</v>
      </c>
      <c r="E5" s="3">
        <v>1</v>
      </c>
      <c r="F5" s="3">
        <v>1</v>
      </c>
      <c r="G5" s="3">
        <v>0</v>
      </c>
      <c r="H5" s="3">
        <v>1</v>
      </c>
      <c r="I5" s="3">
        <v>1</v>
      </c>
      <c r="J5" s="3">
        <v>1</v>
      </c>
      <c r="K5" s="3">
        <v>1</v>
      </c>
    </row>
    <row r="6" spans="1:11" s="3" customFormat="1">
      <c r="A6" s="3">
        <v>17</v>
      </c>
      <c r="B6" s="5">
        <v>0.91111111111111098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</row>
    <row r="7" spans="1:11" s="3" customFormat="1">
      <c r="A7" s="3">
        <v>21</v>
      </c>
      <c r="B7" s="5">
        <v>0.91111111111111098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0</v>
      </c>
      <c r="K7" s="3">
        <v>1</v>
      </c>
    </row>
    <row r="8" spans="1:11" s="3" customFormat="1">
      <c r="A8" s="3">
        <v>25</v>
      </c>
      <c r="B8" s="3">
        <v>0.91111111111111098</v>
      </c>
      <c r="C8" s="3">
        <v>1</v>
      </c>
      <c r="D8" s="3">
        <v>1</v>
      </c>
      <c r="E8" s="3">
        <v>0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</row>
    <row r="9" spans="1:11" s="3" customFormat="1">
      <c r="A9" s="3">
        <v>1</v>
      </c>
      <c r="B9" s="4">
        <v>0.86666666666666703</v>
      </c>
      <c r="C9" s="3">
        <v>1</v>
      </c>
      <c r="D9" s="3">
        <v>1</v>
      </c>
      <c r="E9" s="3">
        <v>1</v>
      </c>
      <c r="F9" s="3" t="s">
        <v>24</v>
      </c>
      <c r="G9" s="3">
        <v>0</v>
      </c>
      <c r="H9" s="3">
        <v>1</v>
      </c>
      <c r="I9" s="3">
        <v>1</v>
      </c>
      <c r="J9" s="3">
        <v>0</v>
      </c>
      <c r="K9" s="3">
        <v>1</v>
      </c>
    </row>
    <row r="10" spans="1:11" s="3" customFormat="1">
      <c r="A10" s="3">
        <v>10</v>
      </c>
      <c r="B10" s="4">
        <v>0.86666666666666703</v>
      </c>
      <c r="C10" s="3">
        <v>1</v>
      </c>
      <c r="D10" s="3">
        <v>1</v>
      </c>
      <c r="E10" s="3">
        <v>1</v>
      </c>
      <c r="F10" s="3">
        <v>1</v>
      </c>
      <c r="G10" s="3">
        <v>0</v>
      </c>
      <c r="H10" s="3">
        <v>1</v>
      </c>
      <c r="I10" s="3">
        <v>1</v>
      </c>
      <c r="J10" s="3">
        <v>1</v>
      </c>
      <c r="K10" s="3">
        <v>1</v>
      </c>
    </row>
    <row r="11" spans="1:11" s="3" customFormat="1">
      <c r="A11" s="3">
        <v>12</v>
      </c>
      <c r="B11" s="5">
        <v>0.86666666666666703</v>
      </c>
      <c r="C11" s="3">
        <v>1</v>
      </c>
      <c r="D11" s="3">
        <v>1</v>
      </c>
      <c r="E11" s="3">
        <v>1</v>
      </c>
      <c r="F11" s="3">
        <v>1</v>
      </c>
      <c r="G11" s="3">
        <v>0</v>
      </c>
      <c r="H11" s="3">
        <v>1</v>
      </c>
      <c r="I11" s="3">
        <v>1</v>
      </c>
      <c r="J11" s="3">
        <v>1</v>
      </c>
      <c r="K11" s="3">
        <v>1</v>
      </c>
    </row>
    <row r="12" spans="1:11" s="3" customFormat="1">
      <c r="A12" s="3">
        <v>13</v>
      </c>
      <c r="B12" s="5">
        <v>0.86666666666666703</v>
      </c>
      <c r="C12" s="3">
        <v>1</v>
      </c>
      <c r="D12" s="3">
        <v>1</v>
      </c>
      <c r="E12" s="3">
        <v>1</v>
      </c>
      <c r="F12" s="3">
        <v>1</v>
      </c>
      <c r="G12" s="3">
        <v>0</v>
      </c>
      <c r="H12" s="3">
        <v>1</v>
      </c>
      <c r="I12" s="3">
        <v>1</v>
      </c>
      <c r="J12" s="3">
        <v>1</v>
      </c>
      <c r="K12" s="3">
        <v>0</v>
      </c>
    </row>
    <row r="13" spans="1:11" s="3" customFormat="1">
      <c r="A13" s="3">
        <v>16</v>
      </c>
      <c r="B13" s="5">
        <v>0.86666666666666703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 t="s">
        <v>27</v>
      </c>
      <c r="I13" s="3">
        <v>1</v>
      </c>
      <c r="J13" s="3">
        <v>1</v>
      </c>
      <c r="K13" s="3">
        <v>1</v>
      </c>
    </row>
    <row r="14" spans="1:11" s="3" customFormat="1">
      <c r="A14" s="3">
        <v>24</v>
      </c>
      <c r="B14" s="3">
        <v>0.86666666666666703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</row>
    <row r="15" spans="1:11" s="3" customFormat="1">
      <c r="A15" s="3">
        <v>33</v>
      </c>
      <c r="B15" s="3">
        <v>0.86666666666666703</v>
      </c>
      <c r="C15" s="3">
        <v>1</v>
      </c>
      <c r="D15" s="3" t="s">
        <v>30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</row>
    <row r="16" spans="1:11" s="3" customFormat="1">
      <c r="A16" s="3">
        <v>3</v>
      </c>
      <c r="B16" s="4">
        <v>0.82222222222222197</v>
      </c>
      <c r="C16" s="3">
        <v>1</v>
      </c>
      <c r="D16" s="3">
        <v>1</v>
      </c>
      <c r="E16" s="3">
        <v>0</v>
      </c>
      <c r="F16" s="3" t="s">
        <v>27</v>
      </c>
      <c r="G16" s="3">
        <v>1</v>
      </c>
      <c r="H16" s="3" t="s">
        <v>30</v>
      </c>
      <c r="I16" s="3">
        <v>1</v>
      </c>
      <c r="J16" s="3">
        <v>1</v>
      </c>
      <c r="K16" s="3">
        <v>0</v>
      </c>
    </row>
    <row r="17" spans="1:11" s="3" customFormat="1">
      <c r="A17" s="3">
        <v>6</v>
      </c>
      <c r="B17" s="4">
        <v>0.82222222222222197</v>
      </c>
      <c r="C17" s="3">
        <v>1</v>
      </c>
      <c r="D17" s="3">
        <v>1</v>
      </c>
      <c r="E17" s="3">
        <v>1</v>
      </c>
      <c r="F17" s="3" t="s">
        <v>27</v>
      </c>
      <c r="G17" s="3">
        <v>1</v>
      </c>
      <c r="H17" s="3" t="s">
        <v>30</v>
      </c>
      <c r="I17" s="3">
        <v>1</v>
      </c>
      <c r="J17" s="3">
        <v>1</v>
      </c>
      <c r="K17" s="3">
        <v>0</v>
      </c>
    </row>
    <row r="18" spans="1:11" s="3" customFormat="1">
      <c r="A18" s="3">
        <v>7</v>
      </c>
      <c r="B18" s="4">
        <v>0.82222222222222197</v>
      </c>
      <c r="C18" s="3">
        <v>1</v>
      </c>
      <c r="D18" s="3" t="s">
        <v>30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0</v>
      </c>
      <c r="K18" s="3">
        <v>1</v>
      </c>
    </row>
    <row r="19" spans="1:11" s="3" customFormat="1">
      <c r="A19" s="3">
        <v>20</v>
      </c>
      <c r="B19" s="5">
        <v>0.82222222222222197</v>
      </c>
      <c r="C19" s="3" t="s">
        <v>27</v>
      </c>
      <c r="D19" s="3">
        <v>1</v>
      </c>
      <c r="E19" s="3">
        <v>0</v>
      </c>
      <c r="F19" s="3" t="s">
        <v>37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</row>
    <row r="20" spans="1:11" s="3" customFormat="1">
      <c r="A20" s="13">
        <v>29</v>
      </c>
      <c r="B20" s="3">
        <v>0.82222222222222197</v>
      </c>
      <c r="C20" s="3">
        <v>1</v>
      </c>
      <c r="D20" s="3">
        <v>1</v>
      </c>
      <c r="E20" s="3">
        <v>0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</row>
    <row r="21" spans="1:11" s="14" customFormat="1">
      <c r="A21" s="14">
        <v>2</v>
      </c>
      <c r="B21" s="15">
        <v>0.77777777777777801</v>
      </c>
      <c r="C21" s="14">
        <v>1</v>
      </c>
      <c r="D21" s="14">
        <v>1</v>
      </c>
      <c r="E21" s="14">
        <v>1</v>
      </c>
      <c r="F21" s="14" t="s">
        <v>27</v>
      </c>
      <c r="G21" s="14">
        <v>0</v>
      </c>
      <c r="H21" s="14">
        <v>1</v>
      </c>
      <c r="I21" s="14">
        <v>1</v>
      </c>
      <c r="J21" s="14">
        <v>0</v>
      </c>
      <c r="K21" s="14">
        <v>1</v>
      </c>
    </row>
    <row r="22" spans="1:11" s="14" customFormat="1">
      <c r="A22" s="14">
        <v>8</v>
      </c>
      <c r="B22" s="15">
        <v>0.77777777777777801</v>
      </c>
      <c r="C22" s="14">
        <v>1</v>
      </c>
      <c r="D22" s="14">
        <v>1</v>
      </c>
      <c r="E22" s="14">
        <v>1</v>
      </c>
      <c r="F22" s="14">
        <v>1</v>
      </c>
      <c r="G22" s="14">
        <v>0</v>
      </c>
      <c r="H22" s="14" t="s">
        <v>29</v>
      </c>
      <c r="I22" s="14">
        <v>1</v>
      </c>
      <c r="J22" s="14">
        <v>1</v>
      </c>
      <c r="K22" s="14">
        <v>0</v>
      </c>
    </row>
    <row r="23" spans="1:11" s="14" customFormat="1">
      <c r="A23" s="14">
        <v>9</v>
      </c>
      <c r="B23" s="15">
        <v>0.77777777777777801</v>
      </c>
      <c r="C23" s="14">
        <v>1</v>
      </c>
      <c r="D23" s="14">
        <v>1</v>
      </c>
      <c r="E23" s="14">
        <v>1</v>
      </c>
      <c r="F23" s="14" t="s">
        <v>27</v>
      </c>
      <c r="G23" s="14">
        <v>0</v>
      </c>
      <c r="H23" s="14">
        <v>1</v>
      </c>
      <c r="I23" s="14">
        <v>1</v>
      </c>
      <c r="J23" s="14">
        <v>1</v>
      </c>
      <c r="K23" s="14">
        <v>1</v>
      </c>
    </row>
    <row r="24" spans="1:11" s="14" customFormat="1">
      <c r="A24" s="14">
        <v>11</v>
      </c>
      <c r="B24" s="16">
        <v>0.77777777777777801</v>
      </c>
      <c r="C24" s="14" t="s">
        <v>27</v>
      </c>
      <c r="D24" s="14">
        <v>1</v>
      </c>
      <c r="E24" s="14">
        <v>0</v>
      </c>
      <c r="F24" s="14" t="s">
        <v>37</v>
      </c>
      <c r="G24" s="14">
        <v>1</v>
      </c>
      <c r="H24" s="14" t="s">
        <v>27</v>
      </c>
      <c r="I24" s="14">
        <v>1</v>
      </c>
      <c r="J24" s="14">
        <v>1</v>
      </c>
      <c r="K24" s="14">
        <v>1</v>
      </c>
    </row>
    <row r="25" spans="1:11" s="14" customFormat="1">
      <c r="A25" s="14">
        <v>15</v>
      </c>
      <c r="B25" s="16">
        <v>0.77777777777777801</v>
      </c>
      <c r="C25" s="14">
        <v>1</v>
      </c>
      <c r="D25" s="14">
        <v>1</v>
      </c>
      <c r="E25" s="14">
        <v>1</v>
      </c>
      <c r="F25" s="14">
        <v>1</v>
      </c>
      <c r="G25" s="14">
        <v>0</v>
      </c>
      <c r="H25" s="14">
        <v>1</v>
      </c>
      <c r="I25" s="14">
        <v>1</v>
      </c>
      <c r="J25" s="14">
        <v>0</v>
      </c>
      <c r="K25" s="14">
        <v>1</v>
      </c>
    </row>
    <row r="26" spans="1:11" s="14" customFormat="1">
      <c r="A26" s="14">
        <v>18</v>
      </c>
      <c r="B26" s="16">
        <v>0.77777777777777801</v>
      </c>
      <c r="C26" s="14">
        <v>1</v>
      </c>
      <c r="D26" s="14">
        <v>1</v>
      </c>
      <c r="E26" s="14">
        <v>0</v>
      </c>
      <c r="F26" s="14" t="s">
        <v>27</v>
      </c>
      <c r="G26" s="14">
        <v>0</v>
      </c>
      <c r="H26" s="14">
        <v>1</v>
      </c>
      <c r="I26" s="14">
        <v>1</v>
      </c>
      <c r="J26" s="14">
        <v>0</v>
      </c>
      <c r="K26" s="14">
        <v>1</v>
      </c>
    </row>
    <row r="27" spans="1:11" s="14" customFormat="1">
      <c r="A27" s="14">
        <v>26</v>
      </c>
      <c r="B27" s="14">
        <v>0.77777777777777801</v>
      </c>
      <c r="C27" s="14">
        <v>1</v>
      </c>
      <c r="D27" s="14">
        <v>1</v>
      </c>
      <c r="E27" s="14">
        <v>1</v>
      </c>
      <c r="F27" s="14" t="s">
        <v>30</v>
      </c>
      <c r="G27" s="14">
        <v>0</v>
      </c>
      <c r="H27" s="14" t="s">
        <v>27</v>
      </c>
      <c r="I27" s="14">
        <v>1</v>
      </c>
      <c r="J27" s="14">
        <v>1</v>
      </c>
      <c r="K27" s="14">
        <v>1</v>
      </c>
    </row>
    <row r="28" spans="1:11" s="14" customFormat="1">
      <c r="A28" s="14">
        <v>27</v>
      </c>
      <c r="B28" s="14">
        <v>0.77777777777777801</v>
      </c>
      <c r="C28" s="14" t="s">
        <v>37</v>
      </c>
      <c r="D28" s="14">
        <v>1</v>
      </c>
      <c r="E28" s="14">
        <v>1</v>
      </c>
      <c r="F28" s="14" t="s">
        <v>27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</row>
    <row r="29" spans="1:11" s="14" customFormat="1">
      <c r="A29" s="14">
        <v>28</v>
      </c>
      <c r="B29" s="14">
        <v>0.77777777777777801</v>
      </c>
      <c r="C29" s="14">
        <v>1</v>
      </c>
      <c r="D29" s="14">
        <v>1</v>
      </c>
      <c r="E29" s="14">
        <v>0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</row>
    <row r="30" spans="1:11" s="14" customFormat="1">
      <c r="A30" s="14">
        <v>32</v>
      </c>
      <c r="B30" s="14">
        <v>0.77777777777777801</v>
      </c>
      <c r="C30" s="14">
        <v>1</v>
      </c>
      <c r="D30" s="14">
        <v>1</v>
      </c>
      <c r="E30" s="14">
        <v>1</v>
      </c>
      <c r="F30" s="14">
        <v>1</v>
      </c>
      <c r="G30" s="14">
        <v>0</v>
      </c>
      <c r="H30" s="14">
        <v>1</v>
      </c>
      <c r="I30" s="14">
        <v>1</v>
      </c>
      <c r="J30" s="14">
        <v>0</v>
      </c>
      <c r="K30" s="14">
        <v>1</v>
      </c>
    </row>
    <row r="31" spans="1:11" s="14" customFormat="1">
      <c r="A31" s="14">
        <v>22</v>
      </c>
      <c r="B31" s="16">
        <v>0.73333333333333295</v>
      </c>
      <c r="C31" s="14">
        <v>1</v>
      </c>
      <c r="D31" s="14">
        <v>1</v>
      </c>
      <c r="E31" s="14">
        <v>0</v>
      </c>
      <c r="F31" s="14" t="s">
        <v>27</v>
      </c>
      <c r="G31" s="14">
        <v>1</v>
      </c>
      <c r="H31" s="14">
        <v>1</v>
      </c>
      <c r="I31" s="14">
        <v>1</v>
      </c>
      <c r="J31" s="14">
        <v>0</v>
      </c>
      <c r="K31" s="14">
        <v>1</v>
      </c>
    </row>
    <row r="32" spans="1:11" s="14" customFormat="1">
      <c r="A32" s="14">
        <v>31</v>
      </c>
      <c r="B32" s="14">
        <v>0.68888888888888899</v>
      </c>
      <c r="C32" s="14">
        <v>1</v>
      </c>
      <c r="D32" s="14">
        <v>1</v>
      </c>
      <c r="E32" s="14">
        <v>0</v>
      </c>
      <c r="F32" s="14">
        <v>1</v>
      </c>
      <c r="G32" s="14">
        <v>0</v>
      </c>
      <c r="H32" s="14">
        <v>1</v>
      </c>
      <c r="I32" s="14">
        <v>1</v>
      </c>
      <c r="J32" s="14">
        <v>1</v>
      </c>
      <c r="K32" s="14">
        <v>0</v>
      </c>
    </row>
    <row r="33" spans="1:11" s="14" customFormat="1">
      <c r="A33" s="14">
        <v>5</v>
      </c>
      <c r="B33" s="15">
        <v>0.64444444444444404</v>
      </c>
      <c r="C33" s="14">
        <v>1</v>
      </c>
      <c r="D33" s="14">
        <v>1</v>
      </c>
      <c r="E33" s="14">
        <v>0</v>
      </c>
      <c r="F33" s="14" t="s">
        <v>27</v>
      </c>
      <c r="G33" s="14">
        <v>1</v>
      </c>
      <c r="H33" s="14" t="s">
        <v>30</v>
      </c>
      <c r="I33" s="14">
        <v>1</v>
      </c>
      <c r="J33" s="14">
        <v>1</v>
      </c>
      <c r="K33" s="14">
        <v>0</v>
      </c>
    </row>
    <row r="34" spans="1:11" s="14" customFormat="1">
      <c r="A34" s="14">
        <v>19</v>
      </c>
      <c r="B34" s="16">
        <v>0.6</v>
      </c>
      <c r="C34" s="14" t="s">
        <v>36</v>
      </c>
      <c r="D34" s="14">
        <v>1</v>
      </c>
      <c r="E34" s="14">
        <v>1</v>
      </c>
      <c r="F34" s="14">
        <v>1</v>
      </c>
      <c r="G34" s="14">
        <v>0</v>
      </c>
      <c r="H34" s="14" t="s">
        <v>27</v>
      </c>
      <c r="I34" s="14" t="s">
        <v>36</v>
      </c>
      <c r="J34" s="14">
        <v>1</v>
      </c>
      <c r="K34" s="14">
        <v>0</v>
      </c>
    </row>
    <row r="35" spans="1:11" s="14" customFormat="1">
      <c r="A35" s="14">
        <v>23</v>
      </c>
      <c r="B35" s="14">
        <v>0.6</v>
      </c>
      <c r="C35" s="14">
        <v>1</v>
      </c>
      <c r="D35" s="14">
        <v>1</v>
      </c>
      <c r="E35" s="14">
        <v>0</v>
      </c>
      <c r="F35" s="14">
        <v>1</v>
      </c>
      <c r="G35" s="14">
        <v>1</v>
      </c>
      <c r="H35" s="14">
        <v>1</v>
      </c>
      <c r="I35" s="14">
        <v>1</v>
      </c>
      <c r="J35" s="14">
        <v>0</v>
      </c>
      <c r="K35" s="14">
        <v>1</v>
      </c>
    </row>
    <row r="36" spans="1:11" s="14" customFormat="1">
      <c r="A36" s="14">
        <v>34</v>
      </c>
      <c r="B36" s="14">
        <v>0.6</v>
      </c>
      <c r="C36" s="14">
        <v>1</v>
      </c>
      <c r="D36" s="14">
        <v>1</v>
      </c>
      <c r="E36" s="14">
        <v>0</v>
      </c>
      <c r="F36" s="14" t="s">
        <v>30</v>
      </c>
      <c r="G36" s="14">
        <v>1</v>
      </c>
      <c r="H36" s="14">
        <v>1</v>
      </c>
      <c r="I36" s="14">
        <v>1</v>
      </c>
      <c r="J36" s="14">
        <v>0</v>
      </c>
      <c r="K36" s="14">
        <v>0</v>
      </c>
    </row>
    <row r="37" spans="1:11" s="14" customFormat="1">
      <c r="A37" s="14">
        <v>30</v>
      </c>
      <c r="B37" s="14">
        <v>0.51111111111111096</v>
      </c>
      <c r="C37" s="14">
        <v>1</v>
      </c>
      <c r="D37" s="14">
        <v>1</v>
      </c>
      <c r="E37" s="14">
        <v>0</v>
      </c>
      <c r="F37" s="14">
        <v>1</v>
      </c>
      <c r="G37" s="14">
        <v>0</v>
      </c>
      <c r="H37" s="14">
        <v>1</v>
      </c>
      <c r="I37" s="14">
        <v>1</v>
      </c>
      <c r="J37" s="14">
        <v>1</v>
      </c>
      <c r="K37" s="14">
        <v>1</v>
      </c>
    </row>
    <row r="38" spans="1:11">
      <c r="E38" s="6"/>
      <c r="F38" s="6"/>
      <c r="G38" s="6"/>
      <c r="H38" s="6"/>
      <c r="I38" s="6"/>
      <c r="J38" s="6"/>
      <c r="K38" s="6"/>
    </row>
    <row r="39" spans="1:11" s="17" customFormat="1">
      <c r="A39" s="17" t="s">
        <v>38</v>
      </c>
      <c r="C39" s="17">
        <f>SUM(C4:C37)/34</f>
        <v>0.88235294117647056</v>
      </c>
      <c r="D39" s="17">
        <f t="shared" ref="D39:K39" si="0">SUM(D4:D37)/34</f>
        <v>0.94117647058823528</v>
      </c>
      <c r="E39" s="18">
        <f t="shared" si="0"/>
        <v>0.61764705882352944</v>
      </c>
      <c r="F39" s="18">
        <f t="shared" si="0"/>
        <v>0.61764705882352944</v>
      </c>
      <c r="G39" s="18">
        <f t="shared" si="0"/>
        <v>0.52941176470588236</v>
      </c>
      <c r="H39" s="18">
        <f t="shared" si="0"/>
        <v>0.76470588235294112</v>
      </c>
      <c r="I39" s="18">
        <f t="shared" si="0"/>
        <v>0.97058823529411764</v>
      </c>
      <c r="J39" s="18">
        <f t="shared" si="0"/>
        <v>0.70588235294117652</v>
      </c>
      <c r="K39" s="18">
        <f t="shared" si="0"/>
        <v>0.76470588235294112</v>
      </c>
    </row>
    <row r="40" spans="1:11">
      <c r="E40" s="6"/>
      <c r="F40" s="6"/>
      <c r="G40" s="6"/>
      <c r="H40" s="6"/>
      <c r="I40" s="6"/>
      <c r="J40" s="6"/>
      <c r="K40" s="6"/>
    </row>
    <row r="41" spans="1:11" s="17" customFormat="1">
      <c r="A41" s="17" t="s">
        <v>39</v>
      </c>
      <c r="C41" s="17">
        <f>((SUM(C4:C20))-(SUM(C21:C37)))/17</f>
        <v>0.11764705882352941</v>
      </c>
      <c r="D41" s="17">
        <f t="shared" ref="D41:K41" si="1">((SUM(D4:D20))-(SUM(D21:D37)))/17</f>
        <v>-0.11764705882352941</v>
      </c>
      <c r="E41" s="18">
        <f t="shared" si="1"/>
        <v>0.29411764705882354</v>
      </c>
      <c r="F41" s="18">
        <f t="shared" si="1"/>
        <v>0.29411764705882354</v>
      </c>
      <c r="G41" s="18">
        <f t="shared" si="1"/>
        <v>0.23529411764705882</v>
      </c>
      <c r="H41" s="18">
        <f t="shared" si="1"/>
        <v>0.11764705882352941</v>
      </c>
      <c r="I41" s="18">
        <f t="shared" si="1"/>
        <v>5.8823529411764705E-2</v>
      </c>
      <c r="J41" s="18">
        <f t="shared" si="1"/>
        <v>0.23529411764705882</v>
      </c>
      <c r="K41" s="18">
        <f t="shared" si="1"/>
        <v>0.11764705882352941</v>
      </c>
    </row>
    <row r="42" spans="1:11">
      <c r="E42" s="6"/>
      <c r="F42" s="6"/>
      <c r="G42" s="6"/>
      <c r="H42" s="6"/>
      <c r="I42" s="6"/>
      <c r="J42" s="6"/>
      <c r="K42" s="6"/>
    </row>
    <row r="43" spans="1:11">
      <c r="A43" t="s">
        <v>34</v>
      </c>
      <c r="B43" s="21" t="s">
        <v>44</v>
      </c>
      <c r="C43" s="21" t="s">
        <v>27</v>
      </c>
      <c r="D43" s="21" t="s">
        <v>37</v>
      </c>
      <c r="E43" s="22" t="s">
        <v>36</v>
      </c>
      <c r="F43" s="6"/>
      <c r="G43" s="6"/>
      <c r="H43" s="6"/>
      <c r="I43" s="6"/>
      <c r="J43" s="6"/>
      <c r="K43" s="6"/>
    </row>
    <row r="44" spans="1:11">
      <c r="B44" s="21">
        <v>30</v>
      </c>
      <c r="C44" s="21">
        <v>2</v>
      </c>
      <c r="D44" s="21">
        <v>1</v>
      </c>
      <c r="E44" s="22">
        <v>1</v>
      </c>
      <c r="F44" s="6"/>
      <c r="G44" s="6"/>
      <c r="H44" s="6"/>
      <c r="I44" s="6"/>
      <c r="J44" s="6"/>
      <c r="K44" s="6"/>
    </row>
    <row r="45" spans="1:11">
      <c r="A45" t="s">
        <v>40</v>
      </c>
      <c r="B45" s="21" t="s">
        <v>30</v>
      </c>
      <c r="C45" s="21" t="s">
        <v>45</v>
      </c>
      <c r="D45" s="21" t="s">
        <v>37</v>
      </c>
      <c r="E45" s="22" t="s">
        <v>36</v>
      </c>
      <c r="F45" s="6"/>
      <c r="G45" s="6"/>
      <c r="H45" s="6"/>
      <c r="I45" s="6"/>
      <c r="J45" s="6"/>
      <c r="K45" s="6"/>
    </row>
    <row r="46" spans="1:11">
      <c r="B46" s="21">
        <v>2</v>
      </c>
      <c r="C46" s="21">
        <v>32</v>
      </c>
      <c r="D46" s="21">
        <v>0</v>
      </c>
      <c r="E46" s="22">
        <v>0</v>
      </c>
      <c r="F46" s="6"/>
      <c r="G46" s="6"/>
      <c r="H46" s="6"/>
      <c r="I46" s="6"/>
      <c r="J46" s="6"/>
      <c r="K46" s="6"/>
    </row>
    <row r="47" spans="1:11">
      <c r="A47" t="s">
        <v>41</v>
      </c>
      <c r="B47" s="21" t="s">
        <v>46</v>
      </c>
      <c r="C47" s="21" t="s">
        <v>27</v>
      </c>
      <c r="D47" s="21" t="s">
        <v>37</v>
      </c>
      <c r="E47" s="22" t="s">
        <v>47</v>
      </c>
      <c r="F47" s="6"/>
      <c r="G47" s="6"/>
      <c r="H47" s="6"/>
      <c r="I47" s="6"/>
      <c r="J47" s="6"/>
      <c r="K47" s="6"/>
    </row>
    <row r="48" spans="1:11">
      <c r="B48" s="21">
        <v>2</v>
      </c>
      <c r="C48" s="21">
        <v>8</v>
      </c>
      <c r="D48" s="21">
        <v>1</v>
      </c>
      <c r="E48" s="22">
        <v>13</v>
      </c>
      <c r="F48" s="6"/>
      <c r="G48" s="6"/>
      <c r="H48" s="6"/>
      <c r="I48" s="6"/>
      <c r="J48" s="6"/>
      <c r="K48" s="6"/>
    </row>
    <row r="49" spans="1:11">
      <c r="A49" t="s">
        <v>42</v>
      </c>
      <c r="B49" s="21" t="s">
        <v>30</v>
      </c>
      <c r="C49" s="21" t="s">
        <v>27</v>
      </c>
      <c r="D49" s="21" t="s">
        <v>48</v>
      </c>
      <c r="E49" s="22" t="s">
        <v>36</v>
      </c>
      <c r="F49" s="6"/>
      <c r="G49" s="6"/>
      <c r="H49" s="6"/>
      <c r="I49" s="6"/>
      <c r="J49" s="6"/>
      <c r="K49" s="6"/>
    </row>
    <row r="50" spans="1:11">
      <c r="B50" s="21">
        <v>4</v>
      </c>
      <c r="C50" s="21">
        <v>4</v>
      </c>
      <c r="D50" s="21">
        <v>17</v>
      </c>
      <c r="E50" s="22">
        <v>0</v>
      </c>
      <c r="F50" s="6"/>
      <c r="G50" s="6"/>
      <c r="H50" s="6"/>
      <c r="I50" s="6"/>
      <c r="J50" s="6"/>
      <c r="K50" s="6"/>
    </row>
    <row r="51" spans="1:11">
      <c r="A51" t="s">
        <v>43</v>
      </c>
      <c r="B51" s="21" t="s">
        <v>30</v>
      </c>
      <c r="C51" s="21" t="s">
        <v>27</v>
      </c>
      <c r="D51" s="21" t="s">
        <v>48</v>
      </c>
      <c r="E51" s="22" t="s">
        <v>36</v>
      </c>
      <c r="F51" s="6"/>
      <c r="G51" s="6"/>
      <c r="H51" s="6"/>
      <c r="I51" s="6"/>
      <c r="J51" s="6"/>
      <c r="K51" s="6"/>
    </row>
    <row r="52" spans="1:11">
      <c r="B52" s="21">
        <v>0</v>
      </c>
      <c r="C52" s="21">
        <v>0</v>
      </c>
      <c r="D52" s="21">
        <v>33</v>
      </c>
      <c r="E52" s="22">
        <v>1</v>
      </c>
      <c r="F52" s="6"/>
      <c r="G52" s="6"/>
      <c r="H52" s="6"/>
      <c r="I52" s="6"/>
      <c r="J52" s="6"/>
      <c r="K52" s="6"/>
    </row>
    <row r="53" spans="1:11">
      <c r="E53" s="6"/>
      <c r="F53" s="6"/>
      <c r="G53" s="6"/>
      <c r="H53" s="6"/>
      <c r="I53" s="6"/>
      <c r="J53" s="6"/>
      <c r="K53" s="6"/>
    </row>
    <row r="54" spans="1:11">
      <c r="E54" s="6"/>
      <c r="F54" s="6"/>
      <c r="G54" s="6"/>
      <c r="H54" s="6"/>
      <c r="I54" s="6"/>
      <c r="J54" s="6"/>
      <c r="K54" s="6"/>
    </row>
    <row r="55" spans="1:11">
      <c r="E55" s="6"/>
      <c r="F55" s="6"/>
      <c r="G55" s="6"/>
      <c r="H55" s="6"/>
      <c r="I55" s="6"/>
      <c r="J55" s="6"/>
      <c r="K55" s="6"/>
    </row>
    <row r="56" spans="1:11">
      <c r="E56" s="6"/>
      <c r="F56" s="6"/>
      <c r="G56" s="6"/>
      <c r="H56" s="6"/>
      <c r="I56" s="6"/>
      <c r="J56" s="6"/>
      <c r="K56" s="6"/>
    </row>
    <row r="57" spans="1:11">
      <c r="E57" s="6"/>
      <c r="F57" s="6"/>
      <c r="G57" s="6"/>
      <c r="H57" s="6"/>
      <c r="I57" s="6"/>
      <c r="J57" s="6"/>
      <c r="K57" s="6"/>
    </row>
    <row r="58" spans="1:11">
      <c r="E58" s="6"/>
      <c r="F58" s="6"/>
      <c r="G58" s="6"/>
      <c r="H58" s="6"/>
      <c r="I58" s="6"/>
      <c r="J58" s="6"/>
      <c r="K58" s="6"/>
    </row>
    <row r="59" spans="1:11">
      <c r="E59" s="6"/>
      <c r="F59" s="6"/>
      <c r="G59" s="6"/>
      <c r="H59" s="6"/>
      <c r="I59" s="6"/>
      <c r="J59" s="6"/>
      <c r="K59" s="6"/>
    </row>
    <row r="60" spans="1:11">
      <c r="E60" s="6"/>
      <c r="F60" s="6"/>
      <c r="G60" s="6"/>
      <c r="H60" s="6"/>
      <c r="I60" s="6"/>
      <c r="J60" s="6"/>
      <c r="K60" s="6"/>
    </row>
    <row r="61" spans="1:11">
      <c r="E61" s="6"/>
      <c r="F61" s="6"/>
      <c r="G61" s="6"/>
      <c r="H61" s="6"/>
      <c r="I61" s="6"/>
      <c r="J61" s="6"/>
      <c r="K61" s="6"/>
    </row>
    <row r="62" spans="1:11">
      <c r="E62" s="6"/>
      <c r="F62" s="6"/>
      <c r="G62" s="6"/>
      <c r="H62" s="6"/>
      <c r="I62" s="6"/>
      <c r="J62" s="6"/>
      <c r="K62" s="6"/>
    </row>
    <row r="63" spans="1:11">
      <c r="E63" s="6"/>
      <c r="F63" s="6"/>
      <c r="G63" s="6"/>
      <c r="H63" s="6"/>
      <c r="I63" s="6"/>
      <c r="J63" s="6"/>
      <c r="K63" s="6"/>
    </row>
    <row r="64" spans="1:11">
      <c r="E64" s="6"/>
      <c r="F64" s="6"/>
      <c r="G64" s="6"/>
      <c r="H64" s="6"/>
      <c r="I64" s="6"/>
      <c r="J64" s="6"/>
      <c r="K64" s="6"/>
    </row>
    <row r="65" spans="5:11">
      <c r="E65" s="6"/>
      <c r="F65" s="6"/>
      <c r="G65" s="6"/>
      <c r="H65" s="6"/>
      <c r="I65" s="6"/>
      <c r="J65" s="6"/>
      <c r="K65" s="6"/>
    </row>
    <row r="66" spans="5:11">
      <c r="E66" s="6"/>
      <c r="F66" s="6"/>
      <c r="G66" s="6"/>
      <c r="H66" s="6"/>
      <c r="I66" s="6"/>
      <c r="J66" s="6"/>
      <c r="K66" s="6"/>
    </row>
    <row r="67" spans="5:11">
      <c r="E67" s="6"/>
      <c r="F67" s="6"/>
      <c r="G67" s="6"/>
      <c r="H67" s="6"/>
      <c r="I67" s="6"/>
      <c r="J67" s="6"/>
      <c r="K67" s="6"/>
    </row>
    <row r="68" spans="5:11">
      <c r="E68" s="6"/>
      <c r="F68" s="6"/>
      <c r="G68" s="6"/>
      <c r="H68" s="6"/>
      <c r="I68" s="6"/>
      <c r="J68" s="6"/>
      <c r="K68" s="6"/>
    </row>
    <row r="69" spans="5:11">
      <c r="E69" s="6"/>
      <c r="F69" s="6"/>
      <c r="G69" s="6"/>
      <c r="H69" s="6"/>
      <c r="I69" s="6"/>
      <c r="J69" s="6"/>
      <c r="K69" s="6"/>
    </row>
    <row r="70" spans="5:11">
      <c r="E70" s="6"/>
      <c r="F70" s="6"/>
      <c r="G70" s="6"/>
      <c r="H70" s="6"/>
      <c r="I70" s="6"/>
      <c r="J70" s="6"/>
      <c r="K70" s="6"/>
    </row>
    <row r="71" spans="5:11">
      <c r="E71" s="6"/>
      <c r="F71" s="6"/>
      <c r="G71" s="6"/>
      <c r="H71" s="6"/>
      <c r="I71" s="6"/>
      <c r="J71" s="6"/>
      <c r="K71" s="6"/>
    </row>
  </sheetData>
  <sheetCalcPr fullCalcOnLoad="1"/>
  <sortState ref="A4:XFD37">
    <sortCondition descending="1" ref="B5:B37"/>
  </sortState>
  <phoneticPr fontId="4" type="noConversion"/>
  <pageMargins left="0.75" right="0.75" top="1" bottom="1" header="0.5" footer="0.5"/>
  <pageSetup paperSize="0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63"/>
  <sheetViews>
    <sheetView tabSelected="1" topLeftCell="B20" zoomScaleNormal="150" zoomScalePageLayoutView="150" workbookViewId="0">
      <selection activeCell="B52" sqref="B52:E53"/>
    </sheetView>
  </sheetViews>
  <sheetFormatPr baseColWidth="10" defaultRowHeight="13"/>
  <cols>
    <col min="3" max="4" width="10.7109375" style="9"/>
    <col min="11" max="11" width="10.7109375" style="9"/>
  </cols>
  <sheetData>
    <row r="1" spans="1:11">
      <c r="A1" t="s">
        <v>17</v>
      </c>
    </row>
    <row r="2" spans="1:11">
      <c r="A2" t="s">
        <v>21</v>
      </c>
      <c r="B2" t="s">
        <v>20</v>
      </c>
      <c r="C2" s="10" t="s">
        <v>34</v>
      </c>
      <c r="D2" s="10" t="s">
        <v>18</v>
      </c>
      <c r="E2" s="8" t="s">
        <v>19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s="9" t="s">
        <v>16</v>
      </c>
    </row>
    <row r="3" spans="1:11" s="3" customFormat="1">
      <c r="A3" s="3">
        <v>4</v>
      </c>
      <c r="B3" s="4">
        <f>20.5/22.5</f>
        <v>0.91111111111111109</v>
      </c>
      <c r="C3" s="9">
        <v>1</v>
      </c>
      <c r="D3" s="9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 t="s">
        <v>29</v>
      </c>
      <c r="K3" s="9">
        <v>1</v>
      </c>
    </row>
    <row r="4" spans="1:11" s="3" customFormat="1">
      <c r="A4" s="3">
        <v>14</v>
      </c>
      <c r="B4" s="5">
        <f>20.5/22.5</f>
        <v>0.91111111111111109</v>
      </c>
      <c r="C4" s="9">
        <v>1</v>
      </c>
      <c r="D4" s="9">
        <v>1</v>
      </c>
      <c r="E4" s="3">
        <v>1</v>
      </c>
      <c r="F4" s="3">
        <v>1</v>
      </c>
      <c r="G4" s="3">
        <v>1</v>
      </c>
      <c r="H4" s="3">
        <v>1</v>
      </c>
      <c r="I4" s="3" t="s">
        <v>35</v>
      </c>
      <c r="J4" s="3">
        <v>1</v>
      </c>
      <c r="K4" s="9">
        <v>1</v>
      </c>
    </row>
    <row r="5" spans="1:11" s="3" customFormat="1">
      <c r="A5" s="3">
        <v>17</v>
      </c>
      <c r="B5" s="5">
        <f>20.5/22.5</f>
        <v>0.91111111111111109</v>
      </c>
      <c r="C5" s="9">
        <v>1</v>
      </c>
      <c r="D5" s="9">
        <v>1</v>
      </c>
      <c r="E5" s="3">
        <v>1</v>
      </c>
      <c r="F5" s="3">
        <v>1</v>
      </c>
      <c r="G5" s="3">
        <v>1</v>
      </c>
      <c r="H5" s="3" t="s">
        <v>29</v>
      </c>
      <c r="I5" s="3">
        <v>1</v>
      </c>
      <c r="J5" s="3" t="s">
        <v>29</v>
      </c>
      <c r="K5" s="9">
        <v>1</v>
      </c>
    </row>
    <row r="6" spans="1:11" s="3" customFormat="1">
      <c r="A6" s="3">
        <v>21</v>
      </c>
      <c r="B6" s="5">
        <f>20.5/22.5</f>
        <v>0.91111111111111109</v>
      </c>
      <c r="C6" s="9">
        <v>1</v>
      </c>
      <c r="D6" s="9">
        <v>1</v>
      </c>
      <c r="E6" s="3">
        <v>1</v>
      </c>
      <c r="F6" s="3">
        <v>1</v>
      </c>
      <c r="G6" s="3">
        <v>1</v>
      </c>
      <c r="H6" s="3" t="s">
        <v>31</v>
      </c>
      <c r="I6" s="3">
        <v>1</v>
      </c>
      <c r="J6" s="3">
        <v>1</v>
      </c>
      <c r="K6" s="9">
        <v>1</v>
      </c>
    </row>
    <row r="7" spans="1:11" s="3" customFormat="1">
      <c r="A7" s="3">
        <v>25</v>
      </c>
      <c r="B7" s="3">
        <f>20.5/22.5</f>
        <v>0.91111111111111109</v>
      </c>
      <c r="C7" s="9">
        <v>1</v>
      </c>
      <c r="D7" s="9">
        <v>1</v>
      </c>
      <c r="E7" s="3">
        <v>1</v>
      </c>
      <c r="F7" s="3">
        <v>1</v>
      </c>
      <c r="G7" s="3">
        <v>1</v>
      </c>
      <c r="H7" s="3" t="s">
        <v>29</v>
      </c>
      <c r="I7" s="3">
        <v>1</v>
      </c>
      <c r="J7" s="3">
        <v>1</v>
      </c>
      <c r="K7" s="9">
        <v>1</v>
      </c>
    </row>
    <row r="8" spans="1:11" s="3" customFormat="1">
      <c r="A8" s="3">
        <v>1</v>
      </c>
      <c r="B8" s="4">
        <f>19.5/22.5</f>
        <v>0.8666666666666667</v>
      </c>
      <c r="C8" s="9">
        <v>1</v>
      </c>
      <c r="D8" s="9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9">
        <v>1</v>
      </c>
    </row>
    <row r="9" spans="1:11" s="3" customFormat="1">
      <c r="A9" s="3">
        <v>10</v>
      </c>
      <c r="B9" s="4">
        <f>19.5/22.5</f>
        <v>0.8666666666666667</v>
      </c>
      <c r="C9" s="9">
        <v>1</v>
      </c>
      <c r="D9" s="9">
        <v>1</v>
      </c>
      <c r="E9" s="3">
        <v>1</v>
      </c>
      <c r="F9" s="3">
        <v>1</v>
      </c>
      <c r="G9" s="3">
        <v>1</v>
      </c>
      <c r="H9" s="3">
        <v>1</v>
      </c>
      <c r="I9" s="3" t="s">
        <v>29</v>
      </c>
      <c r="J9" s="3" t="s">
        <v>29</v>
      </c>
      <c r="K9" s="9">
        <v>1</v>
      </c>
    </row>
    <row r="10" spans="1:11" s="3" customFormat="1">
      <c r="A10" s="3">
        <v>12</v>
      </c>
      <c r="B10" s="5">
        <f>19.5/22.5</f>
        <v>0.8666666666666667</v>
      </c>
      <c r="C10" s="9">
        <v>1</v>
      </c>
      <c r="D10" s="9">
        <v>1</v>
      </c>
      <c r="E10" s="3">
        <v>1</v>
      </c>
      <c r="F10" s="3">
        <v>1</v>
      </c>
      <c r="G10" s="3">
        <v>1</v>
      </c>
      <c r="H10" s="3" t="s">
        <v>35</v>
      </c>
      <c r="I10" s="3" t="s">
        <v>29</v>
      </c>
      <c r="J10" s="3">
        <v>1</v>
      </c>
      <c r="K10" s="9">
        <v>1</v>
      </c>
    </row>
    <row r="11" spans="1:11" s="3" customFormat="1">
      <c r="A11" s="3">
        <v>13</v>
      </c>
      <c r="B11" s="5">
        <f>19.5/22.5</f>
        <v>0.8666666666666667</v>
      </c>
      <c r="C11" s="9">
        <v>1</v>
      </c>
      <c r="D11" s="9">
        <v>1</v>
      </c>
      <c r="E11" s="3">
        <v>1</v>
      </c>
      <c r="F11" s="3">
        <v>1</v>
      </c>
      <c r="G11" s="3">
        <v>1</v>
      </c>
      <c r="H11" s="3" t="s">
        <v>28</v>
      </c>
      <c r="I11" s="3">
        <v>1</v>
      </c>
      <c r="J11" s="3">
        <v>1</v>
      </c>
      <c r="K11" s="9">
        <v>1</v>
      </c>
    </row>
    <row r="12" spans="1:11" s="3" customFormat="1">
      <c r="A12" s="3">
        <v>16</v>
      </c>
      <c r="B12" s="5">
        <f>19.5/22.5</f>
        <v>0.8666666666666667</v>
      </c>
      <c r="C12" s="9">
        <v>1</v>
      </c>
      <c r="D12" s="9">
        <v>1</v>
      </c>
      <c r="E12" s="3">
        <v>1</v>
      </c>
      <c r="F12" s="3">
        <v>1</v>
      </c>
      <c r="G12" s="3">
        <v>1</v>
      </c>
      <c r="H12" s="3" t="s">
        <v>29</v>
      </c>
      <c r="I12" s="3">
        <v>1</v>
      </c>
      <c r="J12" s="3" t="s">
        <v>29</v>
      </c>
      <c r="K12" s="9">
        <v>1</v>
      </c>
    </row>
    <row r="13" spans="1:11" s="3" customFormat="1">
      <c r="A13" s="3">
        <v>24</v>
      </c>
      <c r="B13" s="3">
        <f>19.5/22.5</f>
        <v>0.8666666666666667</v>
      </c>
      <c r="C13" s="9">
        <v>1</v>
      </c>
      <c r="D13" s="9">
        <v>1</v>
      </c>
      <c r="E13" s="3" t="s">
        <v>29</v>
      </c>
      <c r="F13" s="3" t="s">
        <v>31</v>
      </c>
      <c r="G13" s="3">
        <v>1</v>
      </c>
      <c r="H13" s="3" t="s">
        <v>28</v>
      </c>
      <c r="I13" s="3">
        <v>1</v>
      </c>
      <c r="J13" s="3">
        <v>1</v>
      </c>
      <c r="K13" s="9">
        <v>1</v>
      </c>
    </row>
    <row r="14" spans="1:11" s="3" customFormat="1">
      <c r="A14" s="3">
        <v>33</v>
      </c>
      <c r="B14" s="3">
        <f>19.5/22.5</f>
        <v>0.8666666666666667</v>
      </c>
      <c r="C14" s="9">
        <v>1</v>
      </c>
      <c r="D14" s="9">
        <v>1</v>
      </c>
      <c r="E14" s="3">
        <v>1</v>
      </c>
      <c r="F14" s="3" t="s">
        <v>31</v>
      </c>
      <c r="G14" s="3">
        <v>1</v>
      </c>
      <c r="H14" s="3" t="s">
        <v>29</v>
      </c>
      <c r="I14" s="3">
        <v>1</v>
      </c>
      <c r="J14" s="3">
        <v>1</v>
      </c>
      <c r="K14" s="9">
        <v>1</v>
      </c>
    </row>
    <row r="15" spans="1:11" s="3" customFormat="1">
      <c r="A15" s="3">
        <v>3</v>
      </c>
      <c r="B15" s="4">
        <f>18.5/22.5</f>
        <v>0.82222222222222219</v>
      </c>
      <c r="C15" s="9">
        <v>1</v>
      </c>
      <c r="D15" s="9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9">
        <v>1</v>
      </c>
    </row>
    <row r="16" spans="1:11" s="3" customFormat="1">
      <c r="A16" s="3">
        <v>6</v>
      </c>
      <c r="B16" s="4">
        <f>18.5/22.5</f>
        <v>0.82222222222222219</v>
      </c>
      <c r="C16" s="9">
        <v>1</v>
      </c>
      <c r="D16" s="9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9">
        <v>1</v>
      </c>
    </row>
    <row r="17" spans="1:11" s="3" customFormat="1">
      <c r="A17" s="3">
        <v>7</v>
      </c>
      <c r="B17" s="4">
        <f>18.5/22.5</f>
        <v>0.82222222222222219</v>
      </c>
      <c r="C17" s="9">
        <v>1</v>
      </c>
      <c r="D17" s="9">
        <v>1</v>
      </c>
      <c r="E17" s="3">
        <v>1</v>
      </c>
      <c r="F17" s="3">
        <v>1</v>
      </c>
      <c r="G17" s="3">
        <v>1</v>
      </c>
      <c r="H17" s="3" t="s">
        <v>31</v>
      </c>
      <c r="I17" s="3">
        <v>1</v>
      </c>
      <c r="J17" s="3" t="s">
        <v>29</v>
      </c>
      <c r="K17" s="9">
        <v>1</v>
      </c>
    </row>
    <row r="18" spans="1:11" s="3" customFormat="1">
      <c r="A18" s="3">
        <v>20</v>
      </c>
      <c r="B18" s="5">
        <f>18.5/22.5</f>
        <v>0.82222222222222219</v>
      </c>
      <c r="C18" s="9">
        <v>1</v>
      </c>
      <c r="D18" s="9">
        <v>1</v>
      </c>
      <c r="E18" s="3">
        <v>1</v>
      </c>
      <c r="F18" s="3">
        <v>1</v>
      </c>
      <c r="G18" s="3">
        <v>1</v>
      </c>
      <c r="H18" s="3">
        <v>0</v>
      </c>
      <c r="I18" s="3">
        <v>1</v>
      </c>
      <c r="J18" s="3">
        <v>1</v>
      </c>
      <c r="K18" s="9">
        <v>1</v>
      </c>
    </row>
    <row r="19" spans="1:11" s="3" customFormat="1">
      <c r="A19" s="3">
        <v>29</v>
      </c>
      <c r="B19" s="3">
        <f>18.5/22.5</f>
        <v>0.82222222222222219</v>
      </c>
      <c r="C19" s="9">
        <v>1</v>
      </c>
      <c r="D19" s="9">
        <v>1</v>
      </c>
      <c r="E19" s="3">
        <v>1</v>
      </c>
      <c r="F19" s="3">
        <v>1</v>
      </c>
      <c r="G19" s="3">
        <v>1</v>
      </c>
      <c r="H19" s="3" t="s">
        <v>31</v>
      </c>
      <c r="I19" s="3" t="s">
        <v>28</v>
      </c>
      <c r="J19" s="3" t="s">
        <v>29</v>
      </c>
      <c r="K19" s="9">
        <v>1</v>
      </c>
    </row>
    <row r="20" spans="1:11">
      <c r="A20">
        <v>2</v>
      </c>
      <c r="B20" s="1">
        <f>17.5/22.5</f>
        <v>0.77777777777777779</v>
      </c>
      <c r="C20" s="9">
        <v>1</v>
      </c>
      <c r="D20" s="9">
        <v>1</v>
      </c>
      <c r="E20">
        <v>1</v>
      </c>
      <c r="F20">
        <v>1</v>
      </c>
      <c r="G20" t="s">
        <v>28</v>
      </c>
      <c r="H20">
        <v>1</v>
      </c>
      <c r="I20" t="s">
        <v>29</v>
      </c>
      <c r="J20">
        <v>1</v>
      </c>
      <c r="K20" s="9">
        <v>1</v>
      </c>
    </row>
    <row r="21" spans="1:11">
      <c r="A21">
        <v>8</v>
      </c>
      <c r="B21" s="1">
        <f>17.5/22.5</f>
        <v>0.77777777777777779</v>
      </c>
      <c r="C21" s="9">
        <v>1</v>
      </c>
      <c r="D21" s="9">
        <v>1</v>
      </c>
      <c r="E21">
        <v>1</v>
      </c>
      <c r="F21">
        <v>1</v>
      </c>
      <c r="G21">
        <v>1</v>
      </c>
      <c r="H21">
        <v>1</v>
      </c>
      <c r="I21">
        <v>1</v>
      </c>
      <c r="J21" t="s">
        <v>32</v>
      </c>
      <c r="K21" s="9">
        <v>1</v>
      </c>
    </row>
    <row r="22" spans="1:11">
      <c r="A22">
        <v>9</v>
      </c>
      <c r="B22" s="1">
        <f>17.5/22.5</f>
        <v>0.77777777777777779</v>
      </c>
      <c r="C22" s="9">
        <v>1</v>
      </c>
      <c r="D22" s="9">
        <v>1</v>
      </c>
      <c r="E22">
        <v>1</v>
      </c>
      <c r="F22">
        <v>1</v>
      </c>
      <c r="G22" t="s">
        <v>28</v>
      </c>
      <c r="H22">
        <v>1</v>
      </c>
      <c r="I22" t="s">
        <v>29</v>
      </c>
      <c r="J22">
        <v>1</v>
      </c>
      <c r="K22" s="9">
        <v>1</v>
      </c>
    </row>
    <row r="23" spans="1:11">
      <c r="A23">
        <v>11</v>
      </c>
      <c r="B23" s="2">
        <f>17.5/22.5</f>
        <v>0.77777777777777779</v>
      </c>
      <c r="C23" s="9">
        <v>1</v>
      </c>
      <c r="D23" s="9">
        <v>1</v>
      </c>
      <c r="E23">
        <v>1</v>
      </c>
      <c r="F23">
        <v>1</v>
      </c>
      <c r="G23">
        <v>1</v>
      </c>
      <c r="H23">
        <v>1</v>
      </c>
      <c r="I23" t="s">
        <v>29</v>
      </c>
      <c r="J23">
        <v>1</v>
      </c>
      <c r="K23" s="9">
        <v>1</v>
      </c>
    </row>
    <row r="24" spans="1:11">
      <c r="A24">
        <v>15</v>
      </c>
      <c r="B24" s="2">
        <f>17.5/22.5</f>
        <v>0.77777777777777779</v>
      </c>
      <c r="C24" s="9">
        <v>1</v>
      </c>
      <c r="D24" s="9">
        <v>1</v>
      </c>
      <c r="E24">
        <v>1</v>
      </c>
      <c r="F24">
        <v>1</v>
      </c>
      <c r="G24">
        <v>1</v>
      </c>
      <c r="H24" t="s">
        <v>28</v>
      </c>
      <c r="I24" t="s">
        <v>29</v>
      </c>
      <c r="J24">
        <v>1</v>
      </c>
      <c r="K24" s="9">
        <v>1</v>
      </c>
    </row>
    <row r="25" spans="1:11">
      <c r="A25">
        <v>18</v>
      </c>
      <c r="B25" s="2">
        <f>17.5/22.5</f>
        <v>0.77777777777777779</v>
      </c>
      <c r="C25" s="9">
        <v>1</v>
      </c>
      <c r="D25" s="9">
        <v>1</v>
      </c>
      <c r="E25">
        <v>1</v>
      </c>
      <c r="F25">
        <v>1</v>
      </c>
      <c r="G25">
        <v>1</v>
      </c>
      <c r="H25" t="s">
        <v>31</v>
      </c>
      <c r="I25">
        <v>1</v>
      </c>
      <c r="J25">
        <v>1</v>
      </c>
      <c r="K25" s="9">
        <v>1</v>
      </c>
    </row>
    <row r="26" spans="1:11">
      <c r="A26">
        <v>26</v>
      </c>
      <c r="B26">
        <f>17.5/22.5</f>
        <v>0.77777777777777779</v>
      </c>
      <c r="C26" s="9">
        <v>1</v>
      </c>
      <c r="D26" s="9">
        <v>1</v>
      </c>
      <c r="E26">
        <v>1</v>
      </c>
      <c r="F26">
        <v>1</v>
      </c>
      <c r="G26">
        <v>1</v>
      </c>
      <c r="H26">
        <v>1</v>
      </c>
      <c r="I26">
        <v>1</v>
      </c>
      <c r="J26" t="s">
        <v>29</v>
      </c>
      <c r="K26" s="9">
        <v>1</v>
      </c>
    </row>
    <row r="27" spans="1:11">
      <c r="A27">
        <v>27</v>
      </c>
      <c r="B27">
        <f>17.5/22.5</f>
        <v>0.77777777777777779</v>
      </c>
      <c r="C27" s="9">
        <v>1</v>
      </c>
      <c r="D27" s="9">
        <v>1</v>
      </c>
      <c r="E27">
        <v>1</v>
      </c>
      <c r="F27">
        <v>1</v>
      </c>
      <c r="G27">
        <v>1</v>
      </c>
      <c r="H27" t="s">
        <v>31</v>
      </c>
      <c r="I27" t="s">
        <v>29</v>
      </c>
      <c r="J27" t="s">
        <v>29</v>
      </c>
      <c r="K27" s="9">
        <v>1</v>
      </c>
    </row>
    <row r="28" spans="1:11">
      <c r="A28">
        <v>28</v>
      </c>
      <c r="B28">
        <f>17.5/22.5</f>
        <v>0.77777777777777779</v>
      </c>
      <c r="C28" s="9">
        <v>1</v>
      </c>
      <c r="D28" s="9">
        <v>1</v>
      </c>
      <c r="E28" t="s">
        <v>32</v>
      </c>
      <c r="F28">
        <v>1</v>
      </c>
      <c r="G28">
        <v>1</v>
      </c>
      <c r="H28" t="s">
        <v>29</v>
      </c>
      <c r="I28" t="s">
        <v>28</v>
      </c>
      <c r="J28" t="s">
        <v>29</v>
      </c>
      <c r="K28" s="9">
        <v>1</v>
      </c>
    </row>
    <row r="29" spans="1:11">
      <c r="A29">
        <v>32</v>
      </c>
      <c r="B29">
        <f>17.5/22.5</f>
        <v>0.77777777777777779</v>
      </c>
      <c r="C29" s="9">
        <v>1</v>
      </c>
      <c r="D29" s="9">
        <v>1</v>
      </c>
      <c r="E29" t="s">
        <v>31</v>
      </c>
      <c r="F29">
        <v>1</v>
      </c>
      <c r="G29">
        <v>1</v>
      </c>
      <c r="H29">
        <v>1</v>
      </c>
      <c r="I29">
        <v>1</v>
      </c>
      <c r="J29" t="s">
        <v>29</v>
      </c>
      <c r="K29" s="9">
        <v>1</v>
      </c>
    </row>
    <row r="30" spans="1:11">
      <c r="A30">
        <v>22</v>
      </c>
      <c r="B30" s="2">
        <f>16.5/22.5</f>
        <v>0.73333333333333328</v>
      </c>
      <c r="C30" s="9">
        <v>1</v>
      </c>
      <c r="D30" s="9">
        <v>1</v>
      </c>
      <c r="E30" t="s">
        <v>32</v>
      </c>
      <c r="F30">
        <v>1</v>
      </c>
      <c r="G30" t="s">
        <v>28</v>
      </c>
      <c r="H30">
        <v>1</v>
      </c>
      <c r="I30">
        <v>1</v>
      </c>
      <c r="J30" t="s">
        <v>29</v>
      </c>
      <c r="K30" s="9">
        <v>1</v>
      </c>
    </row>
    <row r="31" spans="1:11">
      <c r="A31">
        <v>31</v>
      </c>
      <c r="B31">
        <f>15.5/22.5</f>
        <v>0.68888888888888888</v>
      </c>
      <c r="C31" s="9">
        <v>1</v>
      </c>
      <c r="D31" s="9">
        <v>1</v>
      </c>
      <c r="E31" t="s">
        <v>29</v>
      </c>
      <c r="F31" t="s">
        <v>31</v>
      </c>
      <c r="G31" t="s">
        <v>28</v>
      </c>
      <c r="H31" t="s">
        <v>28</v>
      </c>
      <c r="I31">
        <v>1</v>
      </c>
      <c r="J31">
        <v>1</v>
      </c>
      <c r="K31" s="9">
        <v>1</v>
      </c>
    </row>
    <row r="32" spans="1:11">
      <c r="A32">
        <v>5</v>
      </c>
      <c r="B32" s="1">
        <f>14.5/22.5</f>
        <v>0.64444444444444449</v>
      </c>
      <c r="C32" s="9">
        <v>1</v>
      </c>
      <c r="D32" s="9">
        <v>0</v>
      </c>
      <c r="E32">
        <v>1</v>
      </c>
      <c r="F32">
        <v>1</v>
      </c>
      <c r="G32">
        <v>1</v>
      </c>
      <c r="H32">
        <v>1</v>
      </c>
      <c r="I32" t="s">
        <v>29</v>
      </c>
      <c r="J32">
        <v>1</v>
      </c>
      <c r="K32" s="9">
        <v>1</v>
      </c>
    </row>
    <row r="33" spans="1:11">
      <c r="A33">
        <v>19</v>
      </c>
      <c r="B33" s="2">
        <f>13.5/22.5</f>
        <v>0.6</v>
      </c>
      <c r="C33" s="9">
        <v>1</v>
      </c>
      <c r="D33" s="9">
        <v>1</v>
      </c>
      <c r="E33" t="s">
        <v>32</v>
      </c>
      <c r="F33">
        <v>1</v>
      </c>
      <c r="G33">
        <v>1</v>
      </c>
      <c r="H33" t="s">
        <v>29</v>
      </c>
      <c r="I33" t="s">
        <v>29</v>
      </c>
      <c r="J33" t="s">
        <v>29</v>
      </c>
      <c r="K33" s="9">
        <v>1</v>
      </c>
    </row>
    <row r="34" spans="1:11">
      <c r="A34">
        <v>23</v>
      </c>
      <c r="B34">
        <f>13.5/22.5</f>
        <v>0.6</v>
      </c>
      <c r="C34" s="9">
        <v>1</v>
      </c>
      <c r="D34" s="9">
        <v>1</v>
      </c>
      <c r="E34">
        <v>1</v>
      </c>
      <c r="F34">
        <v>1</v>
      </c>
      <c r="G34">
        <v>1</v>
      </c>
      <c r="H34">
        <v>1</v>
      </c>
      <c r="I34" t="s">
        <v>29</v>
      </c>
      <c r="J34" t="s">
        <v>28</v>
      </c>
      <c r="K34" s="9">
        <v>1</v>
      </c>
    </row>
    <row r="35" spans="1:11">
      <c r="A35">
        <v>34</v>
      </c>
      <c r="B35">
        <f>13.5/22.5</f>
        <v>0.6</v>
      </c>
      <c r="C35" s="9">
        <v>1</v>
      </c>
      <c r="D35" s="9">
        <v>1</v>
      </c>
      <c r="E35">
        <v>1</v>
      </c>
      <c r="F35">
        <v>1</v>
      </c>
      <c r="G35">
        <v>1</v>
      </c>
      <c r="H35">
        <v>1</v>
      </c>
      <c r="I35" t="s">
        <v>28</v>
      </c>
      <c r="J35" t="s">
        <v>29</v>
      </c>
      <c r="K35" s="9">
        <v>1</v>
      </c>
    </row>
    <row r="36" spans="1:11">
      <c r="A36">
        <v>30</v>
      </c>
      <c r="B36">
        <f>11.5/22.5</f>
        <v>0.51111111111111107</v>
      </c>
      <c r="C36" s="9">
        <v>0</v>
      </c>
      <c r="D36" s="9">
        <v>1</v>
      </c>
      <c r="E36">
        <v>1</v>
      </c>
      <c r="F36" t="s">
        <v>31</v>
      </c>
      <c r="G36" t="s">
        <v>28</v>
      </c>
      <c r="H36" t="s">
        <v>28</v>
      </c>
      <c r="I36">
        <v>1</v>
      </c>
      <c r="J36" t="s">
        <v>28</v>
      </c>
      <c r="K36" s="9">
        <v>1</v>
      </c>
    </row>
    <row r="38" spans="1:11" s="20" customFormat="1">
      <c r="A38" s="20" t="s">
        <v>22</v>
      </c>
      <c r="C38" s="20">
        <f>SUM(C3:C36)/34</f>
        <v>0.97058823529411764</v>
      </c>
      <c r="D38" s="20">
        <f t="shared" ref="D38:K38" si="0">SUM(D3:D36)/34</f>
        <v>0.97058823529411764</v>
      </c>
      <c r="E38" s="20">
        <f t="shared" si="0"/>
        <v>0.82352941176470584</v>
      </c>
      <c r="F38" s="20">
        <f t="shared" si="0"/>
        <v>0.88235294117647056</v>
      </c>
      <c r="G38" s="20">
        <f t="shared" si="0"/>
        <v>0.8529411764705882</v>
      </c>
      <c r="H38" s="20">
        <f t="shared" si="0"/>
        <v>0.47058823529411764</v>
      </c>
      <c r="I38" s="20">
        <f t="shared" si="0"/>
        <v>0.58823529411764708</v>
      </c>
      <c r="J38" s="20">
        <f t="shared" si="0"/>
        <v>0.52941176470588236</v>
      </c>
      <c r="K38" s="20">
        <f t="shared" si="0"/>
        <v>1</v>
      </c>
    </row>
    <row r="39" spans="1:11" s="6" customFormat="1"/>
    <row r="40" spans="1:11" s="11" customFormat="1">
      <c r="A40" s="11" t="s">
        <v>23</v>
      </c>
      <c r="C40" s="19">
        <f>((SUM(C3:C19))-(SUM(C20:C36)))/17</f>
        <v>5.8823529411764705E-2</v>
      </c>
      <c r="D40" s="19">
        <f t="shared" ref="D40:J40" si="1">((SUM(D3:D19))-(SUM(D20:D36)))/17</f>
        <v>5.8823529411764705E-2</v>
      </c>
      <c r="E40" s="19">
        <f t="shared" si="1"/>
        <v>0.23529411764705882</v>
      </c>
      <c r="F40" s="19">
        <f t="shared" si="1"/>
        <v>0</v>
      </c>
      <c r="G40" s="19">
        <f t="shared" si="1"/>
        <v>0.29411764705882354</v>
      </c>
      <c r="H40" s="19">
        <f t="shared" si="1"/>
        <v>-0.23529411764705882</v>
      </c>
      <c r="I40" s="19">
        <f t="shared" si="1"/>
        <v>0.35294117647058826</v>
      </c>
      <c r="J40" s="19">
        <f t="shared" si="1"/>
        <v>0.23529411764705882</v>
      </c>
      <c r="K40" s="19">
        <f>((SUM(K3:K19))-(SUM(K20:K36)))/17</f>
        <v>0</v>
      </c>
    </row>
    <row r="41" spans="1:11" s="6" customFormat="1"/>
    <row r="42" spans="1:11" s="6" customFormat="1">
      <c r="A42" s="6" t="s">
        <v>49</v>
      </c>
      <c r="B42" s="22" t="s">
        <v>29</v>
      </c>
      <c r="C42" s="22" t="s">
        <v>55</v>
      </c>
      <c r="D42" s="22" t="s">
        <v>32</v>
      </c>
      <c r="E42" s="22" t="s">
        <v>31</v>
      </c>
    </row>
    <row r="43" spans="1:11" s="6" customFormat="1">
      <c r="B43" s="22">
        <v>2</v>
      </c>
      <c r="C43" s="22">
        <v>28</v>
      </c>
      <c r="D43" s="22">
        <v>3</v>
      </c>
      <c r="E43" s="22">
        <v>1</v>
      </c>
    </row>
    <row r="44" spans="1:11" s="6" customFormat="1">
      <c r="A44" s="6" t="s">
        <v>50</v>
      </c>
      <c r="B44" s="22" t="s">
        <v>29</v>
      </c>
      <c r="C44" s="22" t="s">
        <v>55</v>
      </c>
      <c r="D44" s="22" t="s">
        <v>32</v>
      </c>
      <c r="E44" s="22" t="s">
        <v>31</v>
      </c>
    </row>
    <row r="45" spans="1:11" s="6" customFormat="1">
      <c r="B45" s="22">
        <v>0</v>
      </c>
      <c r="C45" s="22">
        <v>30</v>
      </c>
      <c r="D45" s="22">
        <v>0</v>
      </c>
      <c r="E45" s="22">
        <v>4</v>
      </c>
    </row>
    <row r="46" spans="1:11" s="6" customFormat="1">
      <c r="A46" s="6" t="s">
        <v>51</v>
      </c>
      <c r="B46" s="22" t="s">
        <v>29</v>
      </c>
      <c r="C46" s="22" t="s">
        <v>28</v>
      </c>
      <c r="D46" s="22" t="s">
        <v>32</v>
      </c>
      <c r="E46" s="22" t="s">
        <v>56</v>
      </c>
    </row>
    <row r="47" spans="1:11" s="6" customFormat="1">
      <c r="B47" s="22">
        <v>0</v>
      </c>
      <c r="C47" s="22">
        <v>5</v>
      </c>
      <c r="D47" s="22">
        <v>0</v>
      </c>
      <c r="E47" s="22">
        <v>29</v>
      </c>
    </row>
    <row r="48" spans="1:11" s="6" customFormat="1">
      <c r="A48" s="6" t="s">
        <v>52</v>
      </c>
      <c r="B48" s="22" t="s">
        <v>29</v>
      </c>
      <c r="C48" s="22" t="s">
        <v>28</v>
      </c>
      <c r="D48" s="22" t="s">
        <v>57</v>
      </c>
      <c r="E48" s="22" t="s">
        <v>31</v>
      </c>
    </row>
    <row r="49" spans="1:5" s="6" customFormat="1">
      <c r="B49" s="22">
        <v>6</v>
      </c>
      <c r="C49" s="22">
        <v>6</v>
      </c>
      <c r="D49" s="22">
        <v>16</v>
      </c>
      <c r="E49" s="22">
        <v>6</v>
      </c>
    </row>
    <row r="50" spans="1:5" s="6" customFormat="1">
      <c r="A50" s="6" t="s">
        <v>53</v>
      </c>
      <c r="B50" s="22" t="s">
        <v>29</v>
      </c>
      <c r="C50" s="22" t="s">
        <v>28</v>
      </c>
      <c r="D50" s="22" t="s">
        <v>57</v>
      </c>
      <c r="E50" s="22" t="s">
        <v>31</v>
      </c>
    </row>
    <row r="51" spans="1:5" s="6" customFormat="1">
      <c r="B51" s="22">
        <v>10</v>
      </c>
      <c r="C51" s="22">
        <v>4</v>
      </c>
      <c r="D51" s="22">
        <v>20</v>
      </c>
      <c r="E51" s="22">
        <v>0</v>
      </c>
    </row>
    <row r="52" spans="1:5" s="6" customFormat="1">
      <c r="A52" s="6" t="s">
        <v>54</v>
      </c>
      <c r="B52" s="22" t="s">
        <v>29</v>
      </c>
      <c r="C52" s="22" t="s">
        <v>28</v>
      </c>
      <c r="D52" s="22" t="s">
        <v>32</v>
      </c>
      <c r="E52" s="22" t="s">
        <v>56</v>
      </c>
    </row>
    <row r="53" spans="1:5" s="6" customFormat="1">
      <c r="B53" s="22">
        <v>13</v>
      </c>
      <c r="C53" s="22">
        <v>2</v>
      </c>
      <c r="D53" s="22">
        <v>1</v>
      </c>
      <c r="E53" s="22">
        <v>18</v>
      </c>
    </row>
    <row r="54" spans="1:5" s="6" customFormat="1"/>
    <row r="55" spans="1:5" s="6" customFormat="1"/>
    <row r="56" spans="1:5" s="6" customFormat="1"/>
    <row r="57" spans="1:5" s="6" customFormat="1"/>
    <row r="58" spans="1:5" s="6" customFormat="1"/>
    <row r="59" spans="1:5" s="6" customFormat="1"/>
    <row r="60" spans="1:5" s="6" customFormat="1"/>
    <row r="61" spans="1:5" s="6" customFormat="1"/>
    <row r="62" spans="1:5" s="6" customFormat="1"/>
    <row r="63" spans="1:5" s="6" customFormat="1"/>
  </sheetData>
  <sheetCalcPr fullCalcOnLoad="1"/>
  <sortState ref="A3:K36">
    <sortCondition descending="1" ref="B4:B36"/>
  </sortState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 Scores</vt:lpstr>
      <vt:lpstr>High Low</vt:lpstr>
      <vt:lpstr>CES</vt:lpstr>
      <vt:lpstr>Immigrants</vt:lpstr>
    </vt:vector>
  </TitlesOfParts>
  <Company>Brigham Young University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Torrie Heather</dc:creator>
  <cp:lastModifiedBy>Torrie Heather</cp:lastModifiedBy>
  <dcterms:created xsi:type="dcterms:W3CDTF">2010-12-10T19:07:55Z</dcterms:created>
  <dcterms:modified xsi:type="dcterms:W3CDTF">2010-12-14T02:14:45Z</dcterms:modified>
</cp:coreProperties>
</file>